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sto\Desktop\"/>
    </mc:Choice>
  </mc:AlternateContent>
  <xr:revisionPtr revIDLastSave="0" documentId="13_ncr:1_{5BECB1B2-87AA-4787-806B-0E0D722B542E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Receipts-Payments" sheetId="1" r:id="rId1"/>
    <sheet name="Budget setting" sheetId="6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36" i="1" l="1"/>
  <c r="V136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C51" i="1"/>
  <c r="C46" i="1"/>
  <c r="E51" i="6"/>
  <c r="F51" i="6"/>
  <c r="G51" i="6"/>
  <c r="H51" i="6"/>
  <c r="I51" i="6"/>
  <c r="L51" i="6" l="1"/>
  <c r="L52" i="6"/>
  <c r="L53" i="6"/>
  <c r="L54" i="6"/>
  <c r="L55" i="6"/>
  <c r="L56" i="6"/>
  <c r="L57" i="6"/>
  <c r="L59" i="6"/>
  <c r="L66" i="6"/>
  <c r="L67" i="6"/>
  <c r="L68" i="6"/>
  <c r="L69" i="6"/>
  <c r="L70" i="6"/>
  <c r="L72" i="6"/>
  <c r="L74" i="6"/>
  <c r="K51" i="6"/>
  <c r="K52" i="6"/>
  <c r="K53" i="6"/>
  <c r="K54" i="6"/>
  <c r="K55" i="6"/>
  <c r="K56" i="6"/>
  <c r="K57" i="6"/>
  <c r="K59" i="6"/>
  <c r="K66" i="6"/>
  <c r="K67" i="6"/>
  <c r="K68" i="6"/>
  <c r="K69" i="6"/>
  <c r="K70" i="6"/>
  <c r="K72" i="6"/>
  <c r="K74" i="6"/>
  <c r="J51" i="6"/>
  <c r="J52" i="6"/>
  <c r="J53" i="6"/>
  <c r="J54" i="6"/>
  <c r="J55" i="6"/>
  <c r="J56" i="6"/>
  <c r="J57" i="6"/>
  <c r="J59" i="6"/>
  <c r="J66" i="6"/>
  <c r="J67" i="6"/>
  <c r="J68" i="6"/>
  <c r="J69" i="6"/>
  <c r="J70" i="6"/>
  <c r="J72" i="6"/>
  <c r="J74" i="6"/>
  <c r="H69" i="6"/>
  <c r="H70" i="6"/>
  <c r="E66" i="6"/>
  <c r="E74" i="6" s="1"/>
  <c r="F66" i="6"/>
  <c r="F74" i="6" s="1"/>
  <c r="G66" i="6"/>
  <c r="G74" i="6" s="1"/>
  <c r="I66" i="6"/>
  <c r="I74" i="6" s="1"/>
  <c r="D66" i="6"/>
  <c r="D74" i="6" s="1"/>
  <c r="H52" i="6"/>
  <c r="F61" i="6"/>
  <c r="G61" i="6"/>
  <c r="I61" i="6"/>
  <c r="L40" i="6"/>
  <c r="L41" i="6"/>
  <c r="L42" i="6"/>
  <c r="L46" i="6"/>
  <c r="L47" i="6"/>
  <c r="K40" i="6"/>
  <c r="K41" i="6"/>
  <c r="K42" i="6"/>
  <c r="K46" i="6"/>
  <c r="K47" i="6"/>
  <c r="J40" i="6"/>
  <c r="J41" i="6"/>
  <c r="J42" i="6"/>
  <c r="J46" i="6"/>
  <c r="J47" i="6"/>
  <c r="E44" i="6"/>
  <c r="F44" i="6"/>
  <c r="G44" i="6"/>
  <c r="I44" i="6"/>
  <c r="D44" i="6"/>
  <c r="E39" i="6"/>
  <c r="F39" i="6"/>
  <c r="G39" i="6"/>
  <c r="I39" i="6"/>
  <c r="D39" i="6"/>
  <c r="L35" i="6"/>
  <c r="L36" i="6"/>
  <c r="L37" i="6"/>
  <c r="K35" i="6"/>
  <c r="K36" i="6"/>
  <c r="K37" i="6"/>
  <c r="J35" i="6"/>
  <c r="J36" i="6"/>
  <c r="J37" i="6"/>
  <c r="E34" i="6"/>
  <c r="F34" i="6"/>
  <c r="G34" i="6"/>
  <c r="I34" i="6"/>
  <c r="L30" i="6"/>
  <c r="L31" i="6"/>
  <c r="L32" i="6"/>
  <c r="K30" i="6"/>
  <c r="K31" i="6"/>
  <c r="K32" i="6"/>
  <c r="J30" i="6"/>
  <c r="J31" i="6"/>
  <c r="J32" i="6"/>
  <c r="E29" i="6"/>
  <c r="F29" i="6"/>
  <c r="G29" i="6"/>
  <c r="I29" i="6"/>
  <c r="D29" i="6"/>
  <c r="E12" i="6"/>
  <c r="F12" i="6"/>
  <c r="G12" i="6"/>
  <c r="I12" i="6"/>
  <c r="D12" i="6"/>
  <c r="D34" i="6"/>
  <c r="L27" i="6"/>
  <c r="K27" i="6"/>
  <c r="J27" i="6"/>
  <c r="L14" i="6"/>
  <c r="L15" i="6"/>
  <c r="L16" i="6"/>
  <c r="L17" i="6"/>
  <c r="L18" i="6"/>
  <c r="L19" i="6"/>
  <c r="L20" i="6"/>
  <c r="L21" i="6"/>
  <c r="L22" i="6"/>
  <c r="L23" i="6"/>
  <c r="L24" i="6"/>
  <c r="K14" i="6"/>
  <c r="K15" i="6"/>
  <c r="K16" i="6"/>
  <c r="K17" i="6"/>
  <c r="K18" i="6"/>
  <c r="K19" i="6"/>
  <c r="K20" i="6"/>
  <c r="K21" i="6"/>
  <c r="K22" i="6"/>
  <c r="K23" i="6"/>
  <c r="K24" i="6"/>
  <c r="J14" i="6"/>
  <c r="J15" i="6"/>
  <c r="J16" i="6"/>
  <c r="J17" i="6"/>
  <c r="J18" i="6"/>
  <c r="J19" i="6"/>
  <c r="J20" i="6"/>
  <c r="J21" i="6"/>
  <c r="J22" i="6"/>
  <c r="J23" i="6"/>
  <c r="J24" i="6"/>
  <c r="L5" i="6"/>
  <c r="L6" i="6"/>
  <c r="L7" i="6"/>
  <c r="L8" i="6"/>
  <c r="L9" i="6"/>
  <c r="K6" i="6"/>
  <c r="K5" i="6"/>
  <c r="K7" i="6"/>
  <c r="K8" i="6"/>
  <c r="K9" i="6"/>
  <c r="J6" i="6"/>
  <c r="J5" i="6"/>
  <c r="J7" i="6"/>
  <c r="J8" i="6"/>
  <c r="J9" i="6"/>
  <c r="E3" i="6"/>
  <c r="F3" i="6"/>
  <c r="G3" i="6"/>
  <c r="I3" i="6"/>
  <c r="D3" i="6"/>
  <c r="L61" i="6" l="1"/>
  <c r="J61" i="6"/>
  <c r="L34" i="6"/>
  <c r="E49" i="6"/>
  <c r="D49" i="6"/>
  <c r="L44" i="6"/>
  <c r="G49" i="6"/>
  <c r="I49" i="6"/>
  <c r="K29" i="6"/>
  <c r="K34" i="6"/>
  <c r="F49" i="6"/>
  <c r="J39" i="6"/>
  <c r="L39" i="6"/>
  <c r="J44" i="6"/>
  <c r="K12" i="6"/>
  <c r="L29" i="6"/>
  <c r="K44" i="6"/>
  <c r="K39" i="6"/>
  <c r="J29" i="6"/>
  <c r="J34" i="6"/>
  <c r="J3" i="6"/>
  <c r="L12" i="6"/>
  <c r="J12" i="6"/>
  <c r="K3" i="6"/>
  <c r="L3" i="6"/>
  <c r="K49" i="6" l="1"/>
  <c r="J49" i="6"/>
  <c r="L49" i="6"/>
  <c r="H72" i="6" l="1"/>
  <c r="H68" i="6"/>
  <c r="H67" i="6"/>
  <c r="H59" i="6"/>
  <c r="E61" i="6"/>
  <c r="K61" i="6" s="1"/>
  <c r="D51" i="6"/>
  <c r="H56" i="6"/>
  <c r="H55" i="6"/>
  <c r="H54" i="6"/>
  <c r="H53" i="6"/>
  <c r="H46" i="6"/>
  <c r="H42" i="6"/>
  <c r="H41" i="6"/>
  <c r="H40" i="6"/>
  <c r="H37" i="6"/>
  <c r="H36" i="6"/>
  <c r="H35" i="6"/>
  <c r="H32" i="6"/>
  <c r="H31" i="6"/>
  <c r="H30" i="6"/>
  <c r="H27" i="6"/>
  <c r="H24" i="6"/>
  <c r="H23" i="6"/>
  <c r="H22" i="6"/>
  <c r="H21" i="6"/>
  <c r="H20" i="6"/>
  <c r="H19" i="6"/>
  <c r="H18" i="6"/>
  <c r="H17" i="6"/>
  <c r="H16" i="6"/>
  <c r="H15" i="6"/>
  <c r="H14" i="6"/>
  <c r="H9" i="6"/>
  <c r="H8" i="6"/>
  <c r="H7" i="6"/>
  <c r="H6" i="6"/>
  <c r="H5" i="6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C41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U87" i="1"/>
  <c r="L87" i="1"/>
  <c r="C3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C26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C22" i="1"/>
  <c r="J33" i="1"/>
  <c r="C18" i="1"/>
  <c r="W33" i="1"/>
  <c r="T33" i="1"/>
  <c r="L33" i="1"/>
  <c r="K33" i="1"/>
  <c r="I33" i="1"/>
  <c r="H33" i="1"/>
  <c r="G33" i="1"/>
  <c r="C11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W173" i="1"/>
  <c r="V173" i="1"/>
  <c r="U173" i="1"/>
  <c r="T173" i="1"/>
  <c r="S173" i="1"/>
  <c r="R173" i="1"/>
  <c r="Q173" i="1"/>
  <c r="P173" i="1"/>
  <c r="O173" i="1"/>
  <c r="N173" i="1"/>
  <c r="M173" i="1"/>
  <c r="L173" i="1"/>
  <c r="K173" i="1"/>
  <c r="J173" i="1"/>
  <c r="I173" i="1"/>
  <c r="H173" i="1"/>
  <c r="G173" i="1"/>
  <c r="G87" i="1"/>
  <c r="G156" i="1"/>
  <c r="H66" i="6" l="1"/>
  <c r="H74" i="6" s="1"/>
  <c r="H34" i="6"/>
  <c r="H61" i="6"/>
  <c r="H44" i="6"/>
  <c r="H29" i="6"/>
  <c r="H39" i="6"/>
  <c r="H12" i="6"/>
  <c r="H3" i="6"/>
  <c r="F63" i="6"/>
  <c r="F76" i="6" s="1"/>
  <c r="D63" i="6"/>
  <c r="D76" i="6" s="1"/>
  <c r="G63" i="6"/>
  <c r="E63" i="6"/>
  <c r="E76" i="6" s="1"/>
  <c r="I63" i="6"/>
  <c r="X173" i="1"/>
  <c r="G76" i="6" l="1"/>
  <c r="J63" i="6"/>
  <c r="K63" i="6"/>
  <c r="I76" i="6"/>
  <c r="L63" i="6"/>
  <c r="H49" i="6"/>
  <c r="H63" i="6" s="1"/>
  <c r="H76" i="6" s="1"/>
  <c r="L76" i="6" l="1"/>
  <c r="J76" i="6"/>
  <c r="K76" i="6"/>
  <c r="X87" i="1"/>
  <c r="W87" i="1"/>
  <c r="V87" i="1"/>
  <c r="T87" i="1"/>
  <c r="S87" i="1"/>
  <c r="R87" i="1"/>
  <c r="Q87" i="1"/>
  <c r="P87" i="1"/>
  <c r="O87" i="1"/>
  <c r="N87" i="1"/>
  <c r="M87" i="1"/>
  <c r="K87" i="1"/>
  <c r="J87" i="1"/>
  <c r="I87" i="1"/>
  <c r="H87" i="1"/>
  <c r="W72" i="1" l="1"/>
  <c r="G72" i="1" l="1"/>
  <c r="V33" i="1" l="1"/>
  <c r="U33" i="1"/>
  <c r="S33" i="1"/>
  <c r="R33" i="1"/>
  <c r="Q33" i="1"/>
  <c r="P33" i="1"/>
  <c r="O33" i="1"/>
  <c r="N33" i="1"/>
  <c r="M33" i="1"/>
  <c r="W156" i="1" l="1"/>
  <c r="V156" i="1"/>
  <c r="U156" i="1"/>
  <c r="T156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X156" i="1" l="1"/>
  <c r="W145" i="1"/>
  <c r="V145" i="1"/>
  <c r="U145" i="1"/>
  <c r="T145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V72" i="1" l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174" i="1" l="1"/>
  <c r="X94" i="1" l="1"/>
  <c r="X102" i="1"/>
  <c r="X103" i="1"/>
  <c r="X116" i="1" l="1"/>
  <c r="X72" i="1" l="1"/>
  <c r="X48" i="1"/>
  <c r="X50" i="1"/>
  <c r="X6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Alison</author>
  </authors>
  <commentList>
    <comment ref="U2" authorId="0" shapeId="0" xr:uid="{3C8DD7DB-FF3E-408A-A298-0C4AC96E5C8A}">
      <text>
        <r>
          <rPr>
            <b/>
            <sz val="9"/>
            <color indexed="81"/>
            <rFont val="Tahoma"/>
            <family val="2"/>
          </rPr>
          <t>Alison:</t>
        </r>
        <r>
          <rPr>
            <sz val="9"/>
            <color indexed="81"/>
            <rFont val="Tahoma"/>
            <family val="2"/>
          </rPr>
          <t xml:space="preserve">
Grit and clocks defib</t>
        </r>
      </text>
    </comment>
    <comment ref="L3" authorId="0" shapeId="0" xr:uid="{397FC075-1BB1-45B5-99F6-26068E84491B}">
      <text>
        <r>
          <rPr>
            <b/>
            <sz val="9"/>
            <color indexed="81"/>
            <rFont val="Tahoma"/>
            <family val="2"/>
          </rPr>
          <t>Alison:</t>
        </r>
        <r>
          <rPr>
            <sz val="9"/>
            <color indexed="81"/>
            <rFont val="Tahoma"/>
            <family val="2"/>
          </rPr>
          <t xml:space="preserve">
phone internet postage </t>
        </r>
      </text>
    </comment>
    <comment ref="M3" authorId="0" shapeId="0" xr:uid="{77F648A3-5956-41A0-847A-13634DC41420}">
      <text>
        <r>
          <rPr>
            <b/>
            <sz val="9"/>
            <color indexed="81"/>
            <rFont val="Tahoma"/>
            <family val="2"/>
          </rPr>
          <t>Alison:</t>
        </r>
        <r>
          <rPr>
            <sz val="9"/>
            <color indexed="81"/>
            <rFont val="Tahoma"/>
            <family val="2"/>
          </rPr>
          <t xml:space="preserve">
NCALC ICO SLCC</t>
        </r>
      </text>
    </comment>
    <comment ref="N3" authorId="0" shapeId="0" xr:uid="{4A9EF026-7AF1-4CD4-9818-65B0A17A44CB}">
      <text>
        <r>
          <rPr>
            <b/>
            <sz val="9"/>
            <color indexed="81"/>
            <rFont val="Tahoma"/>
            <family val="2"/>
          </rPr>
          <t>Alison:</t>
        </r>
        <r>
          <rPr>
            <sz val="9"/>
            <color indexed="81"/>
            <rFont val="Tahoma"/>
            <family val="2"/>
          </rPr>
          <t xml:space="preserve">
Inc travel</t>
        </r>
      </text>
    </comment>
    <comment ref="T3" authorId="0" shapeId="0" xr:uid="{A289A067-9AD4-4D0A-97EB-E8A1F9A344BD}">
      <text>
        <r>
          <rPr>
            <b/>
            <sz val="9"/>
            <color indexed="81"/>
            <rFont val="Tahoma"/>
            <family val="2"/>
          </rPr>
          <t>Alison:</t>
        </r>
        <r>
          <rPr>
            <sz val="9"/>
            <color indexed="81"/>
            <rFont val="Tahoma"/>
            <family val="2"/>
          </rPr>
          <t xml:space="preserve">
Inspections etc</t>
        </r>
      </text>
    </comment>
  </commentList>
</comments>
</file>

<file path=xl/sharedStrings.xml><?xml version="1.0" encoding="utf-8"?>
<sst xmlns="http://schemas.openxmlformats.org/spreadsheetml/2006/main" count="462" uniqueCount="295">
  <si>
    <t xml:space="preserve">Easton on the Hill Parish Council </t>
  </si>
  <si>
    <t>Receipts &amp; Payments 2021 2022</t>
  </si>
  <si>
    <t>mileage</t>
  </si>
  <si>
    <t>Receipts</t>
  </si>
  <si>
    <t>RECEIPTS</t>
  </si>
  <si>
    <t>Payments</t>
  </si>
  <si>
    <t>wages</t>
  </si>
  <si>
    <t>paye</t>
  </si>
  <si>
    <t>insurance</t>
  </si>
  <si>
    <t>Room hire</t>
  </si>
  <si>
    <t>Stationery</t>
  </si>
  <si>
    <t>subs</t>
  </si>
  <si>
    <t>training</t>
  </si>
  <si>
    <t>audit</t>
  </si>
  <si>
    <t>st lighting</t>
  </si>
  <si>
    <t>misc</t>
  </si>
  <si>
    <t>Website /email</t>
  </si>
  <si>
    <t>solicitor</t>
  </si>
  <si>
    <t>Parks and open sp</t>
  </si>
  <si>
    <t>Maintenance</t>
  </si>
  <si>
    <t>Donations</t>
  </si>
  <si>
    <t>vat</t>
  </si>
  <si>
    <t>Date</t>
  </si>
  <si>
    <t>Description</t>
  </si>
  <si>
    <t>Total</t>
  </si>
  <si>
    <t>Cq.No.</t>
  </si>
  <si>
    <t>Wages</t>
  </si>
  <si>
    <t>PAYE/NI</t>
  </si>
  <si>
    <t>Ins.</t>
  </si>
  <si>
    <t>Hire</t>
  </si>
  <si>
    <t>/Admin.</t>
  </si>
  <si>
    <t>Subs</t>
  </si>
  <si>
    <t>Training</t>
  </si>
  <si>
    <t>Audit</t>
  </si>
  <si>
    <t>Lighting</t>
  </si>
  <si>
    <t>Misc</t>
  </si>
  <si>
    <t>&amp; email</t>
  </si>
  <si>
    <t>Solicitor</t>
  </si>
  <si>
    <t>Open Spaces</t>
  </si>
  <si>
    <t>of assets</t>
  </si>
  <si>
    <t>&amp; Sec.137</t>
  </si>
  <si>
    <t>VAT</t>
  </si>
  <si>
    <t>Opening Balance</t>
  </si>
  <si>
    <t>Hinch fencing</t>
  </si>
  <si>
    <t>BP</t>
  </si>
  <si>
    <t>Donation PF chq</t>
  </si>
  <si>
    <t>Jeics Gardens</t>
  </si>
  <si>
    <t>Donation PF BT</t>
  </si>
  <si>
    <t>P Bates weedkiller allotments</t>
  </si>
  <si>
    <t>Donation cash PO</t>
  </si>
  <si>
    <t>J Rice postage</t>
  </si>
  <si>
    <t>Grant Maud Elk</t>
  </si>
  <si>
    <t>J Rice mileage</t>
  </si>
  <si>
    <t>Allotment payments</t>
  </si>
  <si>
    <t>ENC bins emptying</t>
  </si>
  <si>
    <t>Precept</t>
  </si>
  <si>
    <t>NCALC subs/audit (£275)</t>
  </si>
  <si>
    <t>Receipts April</t>
  </si>
  <si>
    <t>SSE Electric</t>
  </si>
  <si>
    <t>Hinch skip hire</t>
  </si>
  <si>
    <t>D Musson fencing ply area</t>
  </si>
  <si>
    <t>K Cox donation JG</t>
  </si>
  <si>
    <t>Zoom subs share J Rice</t>
  </si>
  <si>
    <t>HMRC refund vat</t>
  </si>
  <si>
    <t>Ink subs share J Rice</t>
  </si>
  <si>
    <t>VH donation, clock</t>
  </si>
  <si>
    <t>J Rice salary</t>
  </si>
  <si>
    <t>HMRC payment, employer</t>
  </si>
  <si>
    <t>May</t>
  </si>
  <si>
    <t>Grant playdale augean</t>
  </si>
  <si>
    <t>Macca sports</t>
  </si>
  <si>
    <t>PF donation chq E Cox</t>
  </si>
  <si>
    <t>stationery, Clerk</t>
  </si>
  <si>
    <t>June</t>
  </si>
  <si>
    <t>signs for play area</t>
  </si>
  <si>
    <t>JG donationK Cox</t>
  </si>
  <si>
    <t>Rospa inspec reports</t>
  </si>
  <si>
    <t>SSE electric lighting</t>
  </si>
  <si>
    <t>Grass cutting, Leics Gardens</t>
  </si>
  <si>
    <t>July total</t>
  </si>
  <si>
    <t>Clerk mileage</t>
  </si>
  <si>
    <t>Clerk NI payments refund</t>
  </si>
  <si>
    <t>Clerk Zoom reimburse</t>
  </si>
  <si>
    <t>Macca Sports</t>
  </si>
  <si>
    <t>Clerk ink reimburse</t>
  </si>
  <si>
    <t>PAYE /NI payment emplyer</t>
  </si>
  <si>
    <t>From Cllr Woodman</t>
  </si>
  <si>
    <t>Came and Co insurance</t>
  </si>
  <si>
    <t>scrap metal</t>
  </si>
  <si>
    <t>Clerk salary</t>
  </si>
  <si>
    <t>August total</t>
  </si>
  <si>
    <t xml:space="preserve">Total May </t>
  </si>
  <si>
    <t>Clerk postage</t>
  </si>
  <si>
    <t>Sep total</t>
  </si>
  <si>
    <t>Clerk reimburse ink subs share</t>
  </si>
  <si>
    <t>Wittering</t>
  </si>
  <si>
    <t>Clerk zoom reimburse</t>
  </si>
  <si>
    <t>cc lease</t>
  </si>
  <si>
    <t>Clerk pdf file</t>
  </si>
  <si>
    <t>K Cox fencing costs</t>
  </si>
  <si>
    <t>Cash Woodland</t>
  </si>
  <si>
    <t>Leics gardens grass cutting</t>
  </si>
  <si>
    <t>Total Oct</t>
  </si>
  <si>
    <t>Email accounts, Vision ICT</t>
  </si>
  <si>
    <t>WFC invoice</t>
  </si>
  <si>
    <t>SLCC sub share</t>
  </si>
  <si>
    <t>Eon maintenance contract</t>
  </si>
  <si>
    <t>25/11</t>
  </si>
  <si>
    <t>Augean grant</t>
  </si>
  <si>
    <t>Playdale equipment, from grant</t>
  </si>
  <si>
    <t>Donation woodland</t>
  </si>
  <si>
    <t>SSE Electricity</t>
  </si>
  <si>
    <t>TotalNov</t>
  </si>
  <si>
    <t>EOTH VH room hire</t>
  </si>
  <si>
    <t>WFC invoice paid</t>
  </si>
  <si>
    <t>VAT reclaim</t>
  </si>
  <si>
    <t>HMRC employer payment</t>
  </si>
  <si>
    <t>Insurance claim</t>
  </si>
  <si>
    <t>Bank charges</t>
  </si>
  <si>
    <t>Grant payment</t>
  </si>
  <si>
    <t>Total Dec</t>
  </si>
  <si>
    <t>Tree works Sam Drake</t>
  </si>
  <si>
    <t>DD ICO data protection subs fee</t>
  </si>
  <si>
    <t>Signs express speed Drift</t>
  </si>
  <si>
    <t>SSE Electricty street lighting</t>
  </si>
  <si>
    <t>Salary NI owed 19/20 J Rice</t>
  </si>
  <si>
    <t>Mileage Clerk</t>
  </si>
  <si>
    <t>Hall hire charges</t>
  </si>
  <si>
    <t>Soda pdf converter</t>
  </si>
  <si>
    <t>NcALC TRAINING</t>
  </si>
  <si>
    <t>Total expenditure July</t>
  </si>
  <si>
    <t>SSE eelctricity</t>
  </si>
  <si>
    <t>Total expenditure August</t>
  </si>
  <si>
    <t>S Woodman rings and hardware</t>
  </si>
  <si>
    <t>S Woodmansolar kits</t>
  </si>
  <si>
    <t>S Woodman eprinter costs</t>
  </si>
  <si>
    <t>PKF auditor</t>
  </si>
  <si>
    <t>SSE electricity</t>
  </si>
  <si>
    <t>Employer/ee PAYE</t>
  </si>
  <si>
    <t>Eon main charge</t>
  </si>
  <si>
    <t>Hallcharges</t>
  </si>
  <si>
    <t>Clerk ink</t>
  </si>
  <si>
    <t>Clerk zoom</t>
  </si>
  <si>
    <t>Payment to shop for defib elec</t>
  </si>
  <si>
    <t>Chq</t>
  </si>
  <si>
    <t>Total expenditure September</t>
  </si>
  <si>
    <t>NCALC training courses OTAFS and finance</t>
  </si>
  <si>
    <t>Village hall hire</t>
  </si>
  <si>
    <t>Leics Gardens grass cutting</t>
  </si>
  <si>
    <t>HMRC employer/ee payment</t>
  </si>
  <si>
    <t>Zoom Clerk reclaim</t>
  </si>
  <si>
    <t>Ink clerk reclaim</t>
  </si>
  <si>
    <t>Salary clerk</t>
  </si>
  <si>
    <t>Total October</t>
  </si>
  <si>
    <t>Reimburse clerk mileage</t>
  </si>
  <si>
    <t>Reimburse clerk postage</t>
  </si>
  <si>
    <t>Reimburse clerk paper</t>
  </si>
  <si>
    <t>Reimburse clerk wreath</t>
  </si>
  <si>
    <t>EOTH Village hall hire</t>
  </si>
  <si>
    <t>Vision ICT website hosting</t>
  </si>
  <si>
    <t>NNC bin emptying</t>
  </si>
  <si>
    <t>Fresh Air Fitness</t>
  </si>
  <si>
    <t>Stamford Stone Woodland project</t>
  </si>
  <si>
    <t>Woodland</t>
  </si>
  <si>
    <t>NCALC training</t>
  </si>
  <si>
    <t>Ink subs reclaim clerk</t>
  </si>
  <si>
    <t>CTP grant payment</t>
  </si>
  <si>
    <t>Total November</t>
  </si>
  <si>
    <t>Cumulative total payments</t>
  </si>
  <si>
    <t>Clerk back pay of increment</t>
  </si>
  <si>
    <t>Clerk pay</t>
  </si>
  <si>
    <t>PAYE HMRC payment</t>
  </si>
  <si>
    <t>DSC Equestrian stone Woodland (grant)</t>
  </si>
  <si>
    <t>Stablehire Woodland (grant)</t>
  </si>
  <si>
    <t>Clock repair Cumbria Clock Co</t>
  </si>
  <si>
    <t>Clock repair cherry picker</t>
  </si>
  <si>
    <t>Leics Gardens</t>
  </si>
  <si>
    <t>Clerk mileage/bank charges</t>
  </si>
  <si>
    <t>SSE Electricity supply</t>
  </si>
  <si>
    <t>NCALC training OTAFS CG</t>
  </si>
  <si>
    <t>NCALC training planning x 4</t>
  </si>
  <si>
    <t>NCALC training OTAFS x 2 non attendance</t>
  </si>
  <si>
    <t>Clerk ink contract</t>
  </si>
  <si>
    <t>Room hire village hall</t>
  </si>
  <si>
    <t>Lease fee Solicitors</t>
  </si>
  <si>
    <t>Total December</t>
  </si>
  <si>
    <t>Total January</t>
  </si>
  <si>
    <t>Total Feb</t>
  </si>
  <si>
    <t>Total March</t>
  </si>
  <si>
    <t>Cumulative payments</t>
  </si>
  <si>
    <t>BUDGET FOR 22/23</t>
  </si>
  <si>
    <t>2020-21</t>
  </si>
  <si>
    <t>Current Year 2021-22</t>
  </si>
  <si>
    <t>2022-23</t>
  </si>
  <si>
    <t>% Change</t>
  </si>
  <si>
    <t>Actual</t>
  </si>
  <si>
    <t>Budget</t>
  </si>
  <si>
    <t>YTD end Oct 21</t>
  </si>
  <si>
    <t>Full Year F/C</t>
  </si>
  <si>
    <t>F/C vs Budget; variance (+ve is overspend)</t>
  </si>
  <si>
    <t>Budget Proposal</t>
  </si>
  <si>
    <t>2021/22 Full year F/C vs last year</t>
  </si>
  <si>
    <t>2021/2 Full Year F/c vs Budget</t>
  </si>
  <si>
    <t>2022-23 vs Full Year F/c</t>
  </si>
  <si>
    <t>Staff Costs</t>
  </si>
  <si>
    <t>Sub Total</t>
  </si>
  <si>
    <t>of which:</t>
  </si>
  <si>
    <t xml:space="preserve">Clerk's salary incl HMRC </t>
  </si>
  <si>
    <t>Clerk's Overtime</t>
  </si>
  <si>
    <t>Clerk's expenses home office</t>
  </si>
  <si>
    <t>Clerk's mileage</t>
  </si>
  <si>
    <t>Clerk training and conference</t>
  </si>
  <si>
    <t>Gen Administration</t>
  </si>
  <si>
    <t>Audit Fee: Internal</t>
  </si>
  <si>
    <t>Audit Fee: External</t>
  </si>
  <si>
    <t>Annual Membership fees - SLCC</t>
  </si>
  <si>
    <t xml:space="preserve">                       -  Northants CALC</t>
  </si>
  <si>
    <t>ICO Annual Membership</t>
  </si>
  <si>
    <t xml:space="preserve">Insurance </t>
  </si>
  <si>
    <t>Councillors travel allowance</t>
  </si>
  <si>
    <t>Stationery/photocopying/Postage/bank</t>
  </si>
  <si>
    <t>Councillors training sessions</t>
  </si>
  <si>
    <t>Rental for Meetings at Village Hall</t>
  </si>
  <si>
    <t>Website/hosting/emails/support</t>
  </si>
  <si>
    <t>Village Clock annual service (will be S 137 from 2022)</t>
  </si>
  <si>
    <t>Moved to S137 from 2022</t>
  </si>
  <si>
    <t>20/21 figure higher as late invoice included</t>
  </si>
  <si>
    <t>Playing Field and Close (PFMC)</t>
  </si>
  <si>
    <t>Annual play equipment inspection</t>
  </si>
  <si>
    <t>Grass cutting</t>
  </si>
  <si>
    <t>general maintenance PF</t>
  </si>
  <si>
    <t>Other Open Spaces</t>
  </si>
  <si>
    <t>Other open spaces grass cutting</t>
  </si>
  <si>
    <t>?</t>
  </si>
  <si>
    <t>Other maintenance rest village incl grit, defib</t>
  </si>
  <si>
    <t>Trees and Greens including survey</t>
  </si>
  <si>
    <t>Public Lighting</t>
  </si>
  <si>
    <t>Supply charge</t>
  </si>
  <si>
    <t>Maintenance charge</t>
  </si>
  <si>
    <t>Repairs</t>
  </si>
  <si>
    <t>Section 137 Payments</t>
  </si>
  <si>
    <t>Other</t>
  </si>
  <si>
    <t>Royal British Legion wreath</t>
  </si>
  <si>
    <t>Village Hall clock</t>
  </si>
  <si>
    <t>Total ongoing expenditure</t>
  </si>
  <si>
    <t>Projects/reserves</t>
  </si>
  <si>
    <t>Contribution to reserves</t>
  </si>
  <si>
    <t>clock, excess</t>
  </si>
  <si>
    <t>Local Gov't Re-organisation</t>
  </si>
  <si>
    <t>Election - to reseves</t>
  </si>
  <si>
    <t>New pole 20/21</t>
  </si>
  <si>
    <t>Solicitor 2021</t>
  </si>
  <si>
    <t>Ketton Drift and Footpaths</t>
  </si>
  <si>
    <t>Playing field improvement</t>
  </si>
  <si>
    <t>£5812 B/F and £5500 TY</t>
  </si>
  <si>
    <t>Total projects inc Playing Field</t>
  </si>
  <si>
    <t>Total Expenditure</t>
  </si>
  <si>
    <t>Sub Total Regular income</t>
  </si>
  <si>
    <t>Of which:</t>
  </si>
  <si>
    <t xml:space="preserve">Precept </t>
  </si>
  <si>
    <t>Allotments</t>
  </si>
  <si>
    <t>Bank savings interest</t>
  </si>
  <si>
    <t>Donation from VH</t>
  </si>
  <si>
    <t>Add Donations/grants PF/ hire income</t>
  </si>
  <si>
    <t>Total receipts</t>
  </si>
  <si>
    <t>Surplus/Deficit</t>
  </si>
  <si>
    <t>Additional impact on general reserves</t>
  </si>
  <si>
    <t>20/21</t>
  </si>
  <si>
    <t>Additional notes</t>
  </si>
  <si>
    <t>Precept egs</t>
  </si>
  <si>
    <t>PC tax</t>
  </si>
  <si>
    <t>per annum</t>
  </si>
  <si>
    <t>Examples</t>
  </si>
  <si>
    <t>£2.167 per 1k</t>
  </si>
  <si>
    <t>Using Tax base band D 20/21</t>
  </si>
  <si>
    <t>Tax base 461.3</t>
  </si>
  <si>
    <t>3% increase</t>
  </si>
  <si>
    <t>Previous precepts</t>
  </si>
  <si>
    <t>2016/17</t>
  </si>
  <si>
    <t xml:space="preserve"> plus 2 %</t>
  </si>
  <si>
    <t>17/18</t>
  </si>
  <si>
    <t>minus 1.5%</t>
  </si>
  <si>
    <t>18/19</t>
  </si>
  <si>
    <t>plus 5.7%</t>
  </si>
  <si>
    <t>19/20</t>
  </si>
  <si>
    <t>plus 31.3%</t>
  </si>
  <si>
    <t>plus 4%</t>
  </si>
  <si>
    <t>£1313 extra</t>
  </si>
  <si>
    <t>21/22</t>
  </si>
  <si>
    <t>Consider</t>
  </si>
  <si>
    <t>1. Covid impact/ability to pay</t>
  </si>
  <si>
    <t>2. Improvements in place, value for money</t>
  </si>
  <si>
    <t>3. Impact of increase in precept on payment per annum per elector is small *</t>
  </si>
  <si>
    <t>4. PC plans and ideas for next year</t>
  </si>
  <si>
    <t>5. 3% does not allow for much in reserve for PFMC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</si>
</sst>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4" formatCode="_-&quot;£&quot;* #,##0.00_-;\-&quot;£&quot;* #,##0.00_-;_-&quot;£&quot;* &quot;-&quot;??_-;_-@_-"/>
    <numFmt numFmtId="164" formatCode="_(* #,##0.00_);_(* \(#,##0.00\);_(* &quot;-&quot;??_);_(@_)"/>
    <numFmt numFmtId="165" formatCode="&quot;£&quot;#,##0.00"/>
    <numFmt numFmtId="166" formatCode="#,##0.00_ ;\-#,##0.00\ "/>
    <numFmt numFmtId="167" formatCode="_-[$£-809]* #,##0_-;\-[$£-809]* #,##0_-;_-[$£-809]* &quot;-&quot;??_-;_-@_-"/>
    <numFmt numFmtId="168" formatCode="_-&quot;£&quot;* #,##0_-;\-&quot;£&quot;* #,##0_-;_-&quot;£&quot;* &quot;-&quot;??_-;_-@_-"/>
    <numFmt numFmtId="169" formatCode="0.0%"/>
  </numFmts>
  <fonts count="39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9"/>
      <name val="Arial"/>
      <family val="2"/>
    </font>
    <font>
      <sz val="11"/>
      <color theme="1"/>
      <name val="Arial"/>
      <family val="2"/>
    </font>
    <font>
      <b/>
      <u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sz val="9"/>
      <color theme="1"/>
      <name val="Calibri"/>
      <family val="2"/>
      <scheme val="minor"/>
    </font>
    <font>
      <u/>
      <sz val="9"/>
      <name val="Arial"/>
      <family val="2"/>
    </font>
    <font>
      <sz val="9"/>
      <color rgb="FFFF0000"/>
      <name val="Arial"/>
      <family val="2"/>
    </font>
    <font>
      <b/>
      <sz val="11"/>
      <name val="Arial"/>
      <family val="2"/>
    </font>
    <font>
      <b/>
      <sz val="9"/>
      <color rgb="FFFF0000"/>
      <name val="Arial"/>
      <family val="2"/>
    </font>
    <font>
      <sz val="9"/>
      <color theme="4"/>
      <name val="Arial"/>
      <family val="2"/>
    </font>
    <font>
      <sz val="9"/>
      <color theme="5"/>
      <name val="Arial"/>
      <family val="2"/>
    </font>
    <font>
      <sz val="10"/>
      <name val="Arial"/>
      <family val="2"/>
    </font>
    <font>
      <sz val="12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8" fillId="0" borderId="0" applyNumberFormat="0" applyFill="0" applyBorder="0" applyAlignment="0" applyProtection="0"/>
    <xf numFmtId="41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164" fontId="28" fillId="0" borderId="0" applyFont="0" applyFill="0" applyBorder="0" applyAlignment="0" applyProtection="0"/>
    <xf numFmtId="9" fontId="28" fillId="0" borderId="0" applyFont="0" applyFill="0" applyBorder="0" applyAlignment="0" applyProtection="0"/>
  </cellStyleXfs>
  <cellXfs count="245">
    <xf numFmtId="0" fontId="0" fillId="0" borderId="0" xfId="0"/>
    <xf numFmtId="0" fontId="2" fillId="0" borderId="0" xfId="0" applyFont="1"/>
    <xf numFmtId="44" fontId="2" fillId="0" borderId="0" xfId="0" applyNumberFormat="1" applyFont="1"/>
    <xf numFmtId="44" fontId="0" fillId="0" borderId="0" xfId="0" applyNumberFormat="1"/>
    <xf numFmtId="44" fontId="7" fillId="0" borderId="0" xfId="0" applyNumberFormat="1" applyFont="1"/>
    <xf numFmtId="14" fontId="7" fillId="0" borderId="0" xfId="0" applyNumberFormat="1" applyFont="1"/>
    <xf numFmtId="44" fontId="7" fillId="0" borderId="2" xfId="0" applyNumberFormat="1" applyFont="1" applyBorder="1"/>
    <xf numFmtId="0" fontId="7" fillId="0" borderId="0" xfId="0" applyFont="1"/>
    <xf numFmtId="17" fontId="7" fillId="0" borderId="0" xfId="0" applyNumberFormat="1" applyFont="1"/>
    <xf numFmtId="8" fontId="7" fillId="0" borderId="0" xfId="0" applyNumberFormat="1" applyFont="1"/>
    <xf numFmtId="4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2" xfId="0" applyFont="1" applyBorder="1"/>
    <xf numFmtId="0" fontId="1" fillId="0" borderId="0" xfId="0" applyFont="1"/>
    <xf numFmtId="0" fontId="1" fillId="0" borderId="2" xfId="0" applyFont="1" applyBorder="1"/>
    <xf numFmtId="14" fontId="1" fillId="0" borderId="0" xfId="0" applyNumberFormat="1" applyFont="1"/>
    <xf numFmtId="14" fontId="8" fillId="0" borderId="0" xfId="1" applyNumberFormat="1"/>
    <xf numFmtId="44" fontId="1" fillId="0" borderId="0" xfId="0" applyNumberFormat="1" applyFont="1"/>
    <xf numFmtId="0" fontId="7" fillId="2" borderId="0" xfId="0" applyFont="1" applyFill="1" applyAlignment="1">
      <alignment horizontal="center"/>
    </xf>
    <xf numFmtId="44" fontId="7" fillId="2" borderId="0" xfId="0" applyNumberFormat="1" applyFont="1" applyFill="1" applyAlignment="1">
      <alignment horizontal="center"/>
    </xf>
    <xf numFmtId="0" fontId="3" fillId="0" borderId="0" xfId="0" applyFont="1"/>
    <xf numFmtId="17" fontId="7" fillId="0" borderId="2" xfId="0" applyNumberFormat="1" applyFont="1" applyBorder="1"/>
    <xf numFmtId="2" fontId="1" fillId="0" borderId="0" xfId="0" applyNumberFormat="1" applyFont="1"/>
    <xf numFmtId="41" fontId="1" fillId="0" borderId="0" xfId="2" applyFont="1"/>
    <xf numFmtId="44" fontId="7" fillId="0" borderId="0" xfId="0" applyNumberFormat="1" applyFont="1" applyAlignment="1">
      <alignment wrapText="1"/>
    </xf>
    <xf numFmtId="44" fontId="7" fillId="0" borderId="1" xfId="0" applyNumberFormat="1" applyFont="1" applyBorder="1"/>
    <xf numFmtId="4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justify" vertical="center" wrapText="1"/>
    </xf>
    <xf numFmtId="8" fontId="1" fillId="0" borderId="0" xfId="0" applyNumberFormat="1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8" fontId="1" fillId="0" borderId="0" xfId="0" applyNumberFormat="1" applyFont="1"/>
    <xf numFmtId="16" fontId="1" fillId="0" borderId="0" xfId="0" applyNumberFormat="1" applyFont="1"/>
    <xf numFmtId="0" fontId="1" fillId="2" borderId="0" xfId="0" applyFont="1" applyFill="1"/>
    <xf numFmtId="16" fontId="7" fillId="0" borderId="0" xfId="0" applyNumberFormat="1" applyFont="1"/>
    <xf numFmtId="2" fontId="7" fillId="0" borderId="0" xfId="0" applyNumberFormat="1" applyFont="1"/>
    <xf numFmtId="10" fontId="3" fillId="0" borderId="0" xfId="0" applyNumberFormat="1" applyFont="1"/>
    <xf numFmtId="6" fontId="7" fillId="0" borderId="0" xfId="0" applyNumberFormat="1" applyFont="1"/>
    <xf numFmtId="44" fontId="1" fillId="2" borderId="0" xfId="0" applyNumberFormat="1" applyFont="1" applyFill="1"/>
    <xf numFmtId="0" fontId="13" fillId="0" borderId="0" xfId="0" applyFont="1"/>
    <xf numFmtId="0" fontId="14" fillId="0" borderId="0" xfId="0" applyFont="1"/>
    <xf numFmtId="0" fontId="17" fillId="0" borderId="0" xfId="0" applyFont="1"/>
    <xf numFmtId="0" fontId="18" fillId="0" borderId="0" xfId="0" applyFont="1"/>
    <xf numFmtId="2" fontId="15" fillId="0" borderId="7" xfId="0" applyNumberFormat="1" applyFont="1" applyBorder="1" applyAlignment="1">
      <alignment horizontal="center"/>
    </xf>
    <xf numFmtId="0" fontId="16" fillId="0" borderId="0" xfId="0" applyFont="1"/>
    <xf numFmtId="2" fontId="0" fillId="0" borderId="0" xfId="0" applyNumberFormat="1"/>
    <xf numFmtId="0" fontId="14" fillId="0" borderId="8" xfId="0" applyFont="1" applyBorder="1"/>
    <xf numFmtId="0" fontId="20" fillId="0" borderId="8" xfId="0" applyFont="1" applyBorder="1"/>
    <xf numFmtId="4" fontId="0" fillId="0" borderId="0" xfId="0" applyNumberFormat="1"/>
    <xf numFmtId="2" fontId="18" fillId="0" borderId="8" xfId="0" applyNumberFormat="1" applyFont="1" applyBorder="1"/>
    <xf numFmtId="2" fontId="17" fillId="0" borderId="8" xfId="0" applyNumberFormat="1" applyFont="1" applyBorder="1"/>
    <xf numFmtId="2" fontId="17" fillId="0" borderId="0" xfId="0" applyNumberFormat="1" applyFont="1"/>
    <xf numFmtId="0" fontId="21" fillId="0" borderId="0" xfId="0" applyFont="1"/>
    <xf numFmtId="2" fontId="18" fillId="0" borderId="8" xfId="0" applyNumberFormat="1" applyFont="1" applyBorder="1" applyAlignment="1">
      <alignment horizontal="right"/>
    </xf>
    <xf numFmtId="2" fontId="18" fillId="3" borderId="8" xfId="0" applyNumberFormat="1" applyFont="1" applyFill="1" applyBorder="1"/>
    <xf numFmtId="10" fontId="17" fillId="0" borderId="0" xfId="0" applyNumberFormat="1" applyFont="1"/>
    <xf numFmtId="4" fontId="17" fillId="0" borderId="0" xfId="0" applyNumberFormat="1" applyFont="1"/>
    <xf numFmtId="0" fontId="23" fillId="0" borderId="0" xfId="0" applyFont="1" applyAlignment="1">
      <alignment horizontal="left"/>
    </xf>
    <xf numFmtId="0" fontId="23" fillId="0" borderId="0" xfId="0" applyFont="1"/>
    <xf numFmtId="0" fontId="17" fillId="3" borderId="0" xfId="0" applyFont="1" applyFill="1"/>
    <xf numFmtId="4" fontId="18" fillId="0" borderId="0" xfId="0" applyNumberFormat="1" applyFont="1"/>
    <xf numFmtId="0" fontId="13" fillId="0" borderId="0" xfId="0" applyFont="1" applyAlignment="1">
      <alignment horizontal="right"/>
    </xf>
    <xf numFmtId="0" fontId="20" fillId="0" borderId="0" xfId="0" applyFont="1"/>
    <xf numFmtId="0" fontId="24" fillId="0" borderId="0" xfId="0" applyFont="1" applyAlignment="1">
      <alignment horizontal="right"/>
    </xf>
    <xf numFmtId="4" fontId="18" fillId="0" borderId="8" xfId="0" applyNumberFormat="1" applyFont="1" applyBorder="1"/>
    <xf numFmtId="0" fontId="25" fillId="3" borderId="8" xfId="0" applyFont="1" applyFill="1" applyBorder="1"/>
    <xf numFmtId="4" fontId="18" fillId="3" borderId="9" xfId="0" applyNumberFormat="1" applyFont="1" applyFill="1" applyBorder="1"/>
    <xf numFmtId="4" fontId="17" fillId="3" borderId="0" xfId="0" applyNumberFormat="1" applyFont="1" applyFill="1"/>
    <xf numFmtId="2" fontId="26" fillId="3" borderId="9" xfId="0" applyNumberFormat="1" applyFont="1" applyFill="1" applyBorder="1"/>
    <xf numFmtId="2" fontId="26" fillId="0" borderId="9" xfId="0" applyNumberFormat="1" applyFont="1" applyBorder="1"/>
    <xf numFmtId="4" fontId="13" fillId="0" borderId="8" xfId="0" applyNumberFormat="1" applyFont="1" applyBorder="1"/>
    <xf numFmtId="2" fontId="16" fillId="0" borderId="8" xfId="0" applyNumberFormat="1" applyFont="1" applyBorder="1"/>
    <xf numFmtId="2" fontId="18" fillId="0" borderId="9" xfId="0" applyNumberFormat="1" applyFont="1" applyBorder="1"/>
    <xf numFmtId="0" fontId="20" fillId="0" borderId="0" xfId="0" applyFont="1" applyAlignment="1">
      <alignment horizontal="right"/>
    </xf>
    <xf numFmtId="2" fontId="16" fillId="0" borderId="8" xfId="0" applyNumberFormat="1" applyFont="1" applyBorder="1" applyAlignment="1">
      <alignment horizontal="right"/>
    </xf>
    <xf numFmtId="4" fontId="13" fillId="0" borderId="8" xfId="0" applyNumberFormat="1" applyFont="1" applyBorder="1" applyAlignment="1">
      <alignment horizontal="right"/>
    </xf>
    <xf numFmtId="0" fontId="17" fillId="0" borderId="8" xfId="0" applyFont="1" applyBorder="1" applyAlignment="1">
      <alignment horizontal="right"/>
    </xf>
    <xf numFmtId="2" fontId="13" fillId="0" borderId="9" xfId="0" applyNumberFormat="1" applyFont="1" applyBorder="1" applyAlignment="1">
      <alignment horizontal="right"/>
    </xf>
    <xf numFmtId="0" fontId="13" fillId="0" borderId="8" xfId="0" applyFont="1" applyBorder="1"/>
    <xf numFmtId="0" fontId="16" fillId="0" borderId="8" xfId="0" applyFont="1" applyBorder="1"/>
    <xf numFmtId="0" fontId="18" fillId="0" borderId="0" xfId="0" applyFont="1" applyAlignment="1">
      <alignment horizontal="right"/>
    </xf>
    <xf numFmtId="0" fontId="18" fillId="0" borderId="8" xfId="0" applyFont="1" applyBorder="1"/>
    <xf numFmtId="0" fontId="17" fillId="0" borderId="8" xfId="0" applyFont="1" applyBorder="1"/>
    <xf numFmtId="9" fontId="17" fillId="0" borderId="0" xfId="0" applyNumberFormat="1" applyFont="1"/>
    <xf numFmtId="0" fontId="12" fillId="0" borderId="0" xfId="0" applyFont="1"/>
    <xf numFmtId="9" fontId="23" fillId="0" borderId="0" xfId="0" applyNumberFormat="1" applyFont="1"/>
    <xf numFmtId="4" fontId="18" fillId="3" borderId="8" xfId="0" applyNumberFormat="1" applyFont="1" applyFill="1" applyBorder="1"/>
    <xf numFmtId="4" fontId="13" fillId="3" borderId="8" xfId="0" applyNumberFormat="1" applyFont="1" applyFill="1" applyBorder="1"/>
    <xf numFmtId="0" fontId="23" fillId="0" borderId="0" xfId="0" applyFont="1" applyAlignment="1">
      <alignment horizontal="right"/>
    </xf>
    <xf numFmtId="8" fontId="17" fillId="0" borderId="0" xfId="0" applyNumberFormat="1" applyFont="1"/>
    <xf numFmtId="0" fontId="24" fillId="0" borderId="0" xfId="0" applyFont="1"/>
    <xf numFmtId="44" fontId="17" fillId="0" borderId="0" xfId="0" applyNumberFormat="1" applyFont="1"/>
    <xf numFmtId="2" fontId="20" fillId="0" borderId="0" xfId="0" applyNumberFormat="1" applyFont="1"/>
    <xf numFmtId="44" fontId="1" fillId="0" borderId="1" xfId="0" applyNumberFormat="1" applyFont="1" applyBorder="1"/>
    <xf numFmtId="6" fontId="1" fillId="0" borderId="0" xfId="0" applyNumberFormat="1" applyFont="1"/>
    <xf numFmtId="0" fontId="15" fillId="2" borderId="0" xfId="0" applyFont="1" applyFill="1" applyAlignment="1">
      <alignment horizontal="center"/>
    </xf>
    <xf numFmtId="2" fontId="18" fillId="0" borderId="0" xfId="0" applyNumberFormat="1" applyFont="1"/>
    <xf numFmtId="14" fontId="16" fillId="0" borderId="0" xfId="0" applyNumberFormat="1" applyFont="1" applyAlignment="1">
      <alignment horizontal="center"/>
    </xf>
    <xf numFmtId="2" fontId="15" fillId="0" borderId="0" xfId="0" applyNumberFormat="1" applyFont="1" applyAlignment="1">
      <alignment horizontal="center"/>
    </xf>
    <xf numFmtId="2" fontId="19" fillId="0" borderId="10" xfId="0" applyNumberFormat="1" applyFont="1" applyBorder="1" applyAlignment="1">
      <alignment horizontal="center"/>
    </xf>
    <xf numFmtId="2" fontId="18" fillId="0" borderId="10" xfId="0" applyNumberFormat="1" applyFont="1" applyBorder="1"/>
    <xf numFmtId="2" fontId="17" fillId="0" borderId="11" xfId="0" applyNumberFormat="1" applyFont="1" applyBorder="1"/>
    <xf numFmtId="4" fontId="18" fillId="0" borderId="10" xfId="0" applyNumberFormat="1" applyFont="1" applyBorder="1"/>
    <xf numFmtId="4" fontId="13" fillId="0" borderId="10" xfId="0" applyNumberFormat="1" applyFont="1" applyBorder="1"/>
    <xf numFmtId="4" fontId="18" fillId="0" borderId="10" xfId="0" applyNumberFormat="1" applyFont="1" applyBorder="1" applyAlignment="1">
      <alignment horizontal="right"/>
    </xf>
    <xf numFmtId="2" fontId="13" fillId="0" borderId="10" xfId="0" applyNumberFormat="1" applyFont="1" applyBorder="1" applyAlignment="1">
      <alignment horizontal="right"/>
    </xf>
    <xf numFmtId="2" fontId="18" fillId="0" borderId="12" xfId="0" applyNumberFormat="1" applyFont="1" applyBorder="1"/>
    <xf numFmtId="2" fontId="17" fillId="0" borderId="13" xfId="0" applyNumberFormat="1" applyFont="1" applyBorder="1"/>
    <xf numFmtId="0" fontId="17" fillId="0" borderId="13" xfId="0" applyFont="1" applyBorder="1"/>
    <xf numFmtId="0" fontId="18" fillId="0" borderId="13" xfId="0" applyFont="1" applyBorder="1"/>
    <xf numFmtId="0" fontId="18" fillId="0" borderId="14" xfId="0" applyFont="1" applyBorder="1"/>
    <xf numFmtId="0" fontId="14" fillId="0" borderId="9" xfId="0" applyFont="1" applyBorder="1"/>
    <xf numFmtId="2" fontId="17" fillId="0" borderId="9" xfId="0" applyNumberFormat="1" applyFont="1" applyBorder="1"/>
    <xf numFmtId="4" fontId="18" fillId="0" borderId="9" xfId="0" applyNumberFormat="1" applyFont="1" applyBorder="1"/>
    <xf numFmtId="0" fontId="18" fillId="0" borderId="9" xfId="0" applyFont="1" applyBorder="1"/>
    <xf numFmtId="0" fontId="18" fillId="0" borderId="15" xfId="0" applyFont="1" applyBorder="1"/>
    <xf numFmtId="9" fontId="3" fillId="0" borderId="8" xfId="5" applyFont="1" applyBorder="1" applyAlignment="1">
      <alignment horizontal="right"/>
    </xf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15" fillId="0" borderId="18" xfId="0" applyFont="1" applyBorder="1" applyAlignment="1">
      <alignment horizontal="center" wrapText="1"/>
    </xf>
    <xf numFmtId="9" fontId="3" fillId="0" borderId="10" xfId="5" applyFont="1" applyBorder="1" applyAlignment="1">
      <alignment horizontal="right"/>
    </xf>
    <xf numFmtId="9" fontId="3" fillId="0" borderId="11" xfId="5" applyFont="1" applyBorder="1" applyAlignment="1">
      <alignment horizontal="right"/>
    </xf>
    <xf numFmtId="2" fontId="17" fillId="0" borderId="10" xfId="0" applyNumberFormat="1" applyFont="1" applyBorder="1"/>
    <xf numFmtId="0" fontId="18" fillId="0" borderId="12" xfId="0" applyFont="1" applyBorder="1"/>
    <xf numFmtId="0" fontId="16" fillId="0" borderId="0" xfId="0" applyFont="1" applyAlignment="1">
      <alignment horizontal="center" wrapText="1"/>
    </xf>
    <xf numFmtId="9" fontId="3" fillId="0" borderId="10" xfId="5" applyFont="1" applyFill="1" applyBorder="1" applyAlignment="1">
      <alignment horizontal="right"/>
    </xf>
    <xf numFmtId="169" fontId="3" fillId="0" borderId="10" xfId="5" applyNumberFormat="1" applyFont="1" applyBorder="1" applyAlignment="1">
      <alignment horizontal="right"/>
    </xf>
    <xf numFmtId="169" fontId="3" fillId="0" borderId="8" xfId="5" applyNumberFormat="1" applyFont="1" applyBorder="1" applyAlignment="1">
      <alignment horizontal="right"/>
    </xf>
    <xf numFmtId="169" fontId="3" fillId="0" borderId="11" xfId="5" applyNumberFormat="1" applyFont="1" applyBorder="1" applyAlignment="1">
      <alignment horizontal="right"/>
    </xf>
    <xf numFmtId="0" fontId="16" fillId="3" borderId="8" xfId="0" applyFont="1" applyFill="1" applyBorder="1"/>
    <xf numFmtId="2" fontId="16" fillId="3" borderId="8" xfId="0" applyNumberFormat="1" applyFont="1" applyFill="1" applyBorder="1"/>
    <xf numFmtId="4" fontId="16" fillId="3" borderId="8" xfId="0" applyNumberFormat="1" applyFont="1" applyFill="1" applyBorder="1"/>
    <xf numFmtId="2" fontId="18" fillId="0" borderId="19" xfId="0" applyNumberFormat="1" applyFont="1" applyBorder="1"/>
    <xf numFmtId="0" fontId="35" fillId="0" borderId="0" xfId="0" applyFont="1"/>
    <xf numFmtId="0" fontId="33" fillId="0" borderId="0" xfId="0" applyFont="1"/>
    <xf numFmtId="168" fontId="35" fillId="0" borderId="0" xfId="3" applyNumberFormat="1" applyFont="1"/>
    <xf numFmtId="168" fontId="33" fillId="0" borderId="0" xfId="3" applyNumberFormat="1" applyFont="1"/>
    <xf numFmtId="168" fontId="34" fillId="0" borderId="10" xfId="3" applyNumberFormat="1" applyFont="1" applyFill="1" applyBorder="1" applyAlignment="1">
      <alignment horizontal="center"/>
    </xf>
    <xf numFmtId="168" fontId="36" fillId="0" borderId="8" xfId="3" applyNumberFormat="1" applyFont="1" applyFill="1" applyBorder="1"/>
    <xf numFmtId="168" fontId="34" fillId="0" borderId="8" xfId="3" applyNumberFormat="1" applyFont="1" applyFill="1" applyBorder="1" applyAlignment="1">
      <alignment horizontal="right"/>
    </xf>
    <xf numFmtId="168" fontId="34" fillId="0" borderId="8" xfId="3" applyNumberFormat="1" applyFont="1" applyFill="1" applyBorder="1"/>
    <xf numFmtId="168" fontId="34" fillId="0" borderId="9" xfId="3" applyNumberFormat="1" applyFont="1" applyFill="1" applyBorder="1"/>
    <xf numFmtId="164" fontId="18" fillId="0" borderId="10" xfId="4" applyFont="1" applyBorder="1"/>
    <xf numFmtId="164" fontId="17" fillId="0" borderId="8" xfId="4" applyFont="1" applyBorder="1"/>
    <xf numFmtId="164" fontId="18" fillId="3" borderId="8" xfId="4" applyFont="1" applyFill="1" applyBorder="1"/>
    <xf numFmtId="164" fontId="18" fillId="0" borderId="8" xfId="4" applyFont="1" applyBorder="1"/>
    <xf numFmtId="2" fontId="18" fillId="0" borderId="3" xfId="0" applyNumberFormat="1" applyFont="1" applyBorder="1"/>
    <xf numFmtId="0" fontId="18" fillId="5" borderId="0" xfId="0" applyFont="1" applyFill="1"/>
    <xf numFmtId="0" fontId="17" fillId="5" borderId="0" xfId="0" applyFont="1" applyFill="1"/>
    <xf numFmtId="2" fontId="18" fillId="5" borderId="0" xfId="0" applyNumberFormat="1" applyFont="1" applyFill="1"/>
    <xf numFmtId="0" fontId="16" fillId="5" borderId="0" xfId="0" applyFont="1" applyFill="1"/>
    <xf numFmtId="0" fontId="13" fillId="5" borderId="0" xfId="0" applyFont="1" applyFill="1"/>
    <xf numFmtId="2" fontId="16" fillId="5" borderId="0" xfId="0" applyNumberFormat="1" applyFont="1" applyFill="1"/>
    <xf numFmtId="2" fontId="17" fillId="5" borderId="0" xfId="0" applyNumberFormat="1" applyFont="1" applyFill="1"/>
    <xf numFmtId="0" fontId="22" fillId="5" borderId="0" xfId="0" applyFont="1" applyFill="1"/>
    <xf numFmtId="2" fontId="13" fillId="5" borderId="0" xfId="0" applyNumberFormat="1" applyFont="1" applyFill="1"/>
    <xf numFmtId="4" fontId="17" fillId="5" borderId="0" xfId="0" applyNumberFormat="1" applyFont="1" applyFill="1"/>
    <xf numFmtId="0" fontId="17" fillId="5" borderId="0" xfId="0" applyFont="1" applyFill="1" applyAlignment="1">
      <alignment horizontal="right"/>
    </xf>
    <xf numFmtId="0" fontId="23" fillId="5" borderId="0" xfId="0" applyFont="1" applyFill="1" applyAlignment="1">
      <alignment horizontal="right"/>
    </xf>
    <xf numFmtId="8" fontId="17" fillId="5" borderId="0" xfId="0" applyNumberFormat="1" applyFont="1" applyFill="1"/>
    <xf numFmtId="8" fontId="23" fillId="5" borderId="0" xfId="0" applyNumberFormat="1" applyFont="1" applyFill="1"/>
    <xf numFmtId="165" fontId="23" fillId="5" borderId="0" xfId="0" applyNumberFormat="1" applyFont="1" applyFill="1"/>
    <xf numFmtId="166" fontId="13" fillId="5" borderId="0" xfId="3" applyNumberFormat="1" applyFont="1" applyFill="1" applyBorder="1"/>
    <xf numFmtId="166" fontId="18" fillId="5" borderId="0" xfId="3" applyNumberFormat="1" applyFont="1" applyFill="1" applyBorder="1"/>
    <xf numFmtId="44" fontId="17" fillId="5" borderId="0" xfId="0" applyNumberFormat="1" applyFont="1" applyFill="1"/>
    <xf numFmtId="4" fontId="23" fillId="5" borderId="0" xfId="0" applyNumberFormat="1" applyFont="1" applyFill="1"/>
    <xf numFmtId="0" fontId="13" fillId="5" borderId="0" xfId="0" applyFont="1" applyFill="1" applyAlignment="1">
      <alignment horizontal="right"/>
    </xf>
    <xf numFmtId="0" fontId="27" fillId="5" borderId="0" xfId="0" applyFont="1" applyFill="1"/>
    <xf numFmtId="4" fontId="27" fillId="5" borderId="0" xfId="0" applyNumberFormat="1" applyFont="1" applyFill="1"/>
    <xf numFmtId="165" fontId="27" fillId="5" borderId="0" xfId="0" applyNumberFormat="1" applyFont="1" applyFill="1"/>
    <xf numFmtId="0" fontId="0" fillId="5" borderId="0" xfId="0" applyFill="1"/>
    <xf numFmtId="2" fontId="20" fillId="5" borderId="0" xfId="0" applyNumberFormat="1" applyFont="1" applyFill="1"/>
    <xf numFmtId="0" fontId="14" fillId="5" borderId="0" xfId="0" applyFont="1" applyFill="1"/>
    <xf numFmtId="0" fontId="20" fillId="5" borderId="0" xfId="0" applyFont="1" applyFill="1"/>
    <xf numFmtId="168" fontId="33" fillId="2" borderId="9" xfId="3" applyNumberFormat="1" applyFont="1" applyFill="1" applyBorder="1"/>
    <xf numFmtId="0" fontId="30" fillId="0" borderId="0" xfId="0" applyFont="1"/>
    <xf numFmtId="4" fontId="3" fillId="0" borderId="0" xfId="0" applyNumberFormat="1" applyFont="1"/>
    <xf numFmtId="0" fontId="37" fillId="0" borderId="0" xfId="0" applyFont="1"/>
    <xf numFmtId="0" fontId="3" fillId="6" borderId="0" xfId="0" applyFont="1" applyFill="1"/>
    <xf numFmtId="0" fontId="30" fillId="6" borderId="0" xfId="0" applyFont="1" applyFill="1"/>
    <xf numFmtId="167" fontId="4" fillId="6" borderId="10" xfId="0" applyNumberFormat="1" applyFont="1" applyFill="1" applyBorder="1" applyAlignment="1">
      <alignment horizontal="right"/>
    </xf>
    <xf numFmtId="167" fontId="4" fillId="6" borderId="8" xfId="0" applyNumberFormat="1" applyFont="1" applyFill="1" applyBorder="1" applyAlignment="1">
      <alignment horizontal="right"/>
    </xf>
    <xf numFmtId="167" fontId="4" fillId="6" borderId="9" xfId="0" applyNumberFormat="1" applyFont="1" applyFill="1" applyBorder="1" applyAlignment="1">
      <alignment horizontal="right"/>
    </xf>
    <xf numFmtId="9" fontId="4" fillId="6" borderId="10" xfId="5" applyFont="1" applyFill="1" applyBorder="1" applyAlignment="1">
      <alignment horizontal="right"/>
    </xf>
    <xf numFmtId="9" fontId="4" fillId="6" borderId="8" xfId="5" applyFont="1" applyFill="1" applyBorder="1" applyAlignment="1">
      <alignment horizontal="right"/>
    </xf>
    <xf numFmtId="9" fontId="4" fillId="6" borderId="11" xfId="5" applyFont="1" applyFill="1" applyBorder="1" applyAlignment="1">
      <alignment horizontal="right"/>
    </xf>
    <xf numFmtId="168" fontId="4" fillId="6" borderId="10" xfId="3" applyNumberFormat="1" applyFont="1" applyFill="1" applyBorder="1"/>
    <xf numFmtId="9" fontId="3" fillId="6" borderId="10" xfId="5" applyFont="1" applyFill="1" applyBorder="1" applyAlignment="1">
      <alignment horizontal="right"/>
    </xf>
    <xf numFmtId="9" fontId="3" fillId="6" borderId="8" xfId="5" applyFont="1" applyFill="1" applyBorder="1" applyAlignment="1">
      <alignment horizontal="right"/>
    </xf>
    <xf numFmtId="9" fontId="3" fillId="6" borderId="11" xfId="5" applyFont="1" applyFill="1" applyBorder="1" applyAlignment="1">
      <alignment horizontal="right"/>
    </xf>
    <xf numFmtId="0" fontId="14" fillId="6" borderId="0" xfId="0" applyFont="1" applyFill="1"/>
    <xf numFmtId="0" fontId="31" fillId="6" borderId="0" xfId="0" applyFont="1" applyFill="1"/>
    <xf numFmtId="4" fontId="30" fillId="0" borderId="0" xfId="0" applyNumberFormat="1" applyFont="1"/>
    <xf numFmtId="0" fontId="34" fillId="6" borderId="0" xfId="0" applyFont="1" applyFill="1" applyAlignment="1">
      <alignment horizontal="right"/>
    </xf>
    <xf numFmtId="0" fontId="35" fillId="6" borderId="0" xfId="0" applyFont="1" applyFill="1"/>
    <xf numFmtId="168" fontId="34" fillId="6" borderId="10" xfId="3" applyNumberFormat="1" applyFont="1" applyFill="1" applyBorder="1"/>
    <xf numFmtId="169" fontId="33" fillId="6" borderId="10" xfId="5" applyNumberFormat="1" applyFont="1" applyFill="1" applyBorder="1" applyAlignment="1">
      <alignment horizontal="right"/>
    </xf>
    <xf numFmtId="169" fontId="33" fillId="6" borderId="8" xfId="5" applyNumberFormat="1" applyFont="1" applyFill="1" applyBorder="1" applyAlignment="1">
      <alignment horizontal="right"/>
    </xf>
    <xf numFmtId="169" fontId="33" fillId="6" borderId="11" xfId="5" applyNumberFormat="1" applyFont="1" applyFill="1" applyBorder="1" applyAlignment="1">
      <alignment horizontal="right"/>
    </xf>
    <xf numFmtId="168" fontId="31" fillId="6" borderId="8" xfId="3" applyNumberFormat="1" applyFont="1" applyFill="1" applyBorder="1"/>
    <xf numFmtId="169" fontId="3" fillId="6" borderId="10" xfId="5" applyNumberFormat="1" applyFont="1" applyFill="1" applyBorder="1" applyAlignment="1">
      <alignment horizontal="right"/>
    </xf>
    <xf numFmtId="169" fontId="3" fillId="6" borderId="8" xfId="5" applyNumberFormat="1" applyFont="1" applyFill="1" applyBorder="1" applyAlignment="1">
      <alignment horizontal="right"/>
    </xf>
    <xf numFmtId="169" fontId="3" fillId="6" borderId="11" xfId="5" applyNumberFormat="1" applyFont="1" applyFill="1" applyBorder="1" applyAlignment="1">
      <alignment horizontal="right"/>
    </xf>
    <xf numFmtId="4" fontId="3" fillId="6" borderId="10" xfId="0" applyNumberFormat="1" applyFont="1" applyFill="1" applyBorder="1" applyAlignment="1">
      <alignment horizontal="right"/>
    </xf>
    <xf numFmtId="2" fontId="30" fillId="6" borderId="8" xfId="0" applyNumberFormat="1" applyFont="1" applyFill="1" applyBorder="1"/>
    <xf numFmtId="4" fontId="3" fillId="6" borderId="8" xfId="0" applyNumberFormat="1" applyFont="1" applyFill="1" applyBorder="1"/>
    <xf numFmtId="0" fontId="11" fillId="6" borderId="8" xfId="0" applyFont="1" applyFill="1" applyBorder="1"/>
    <xf numFmtId="2" fontId="38" fillId="6" borderId="9" xfId="0" applyNumberFormat="1" applyFont="1" applyFill="1" applyBorder="1"/>
    <xf numFmtId="168" fontId="34" fillId="6" borderId="0" xfId="3" applyNumberFormat="1" applyFont="1" applyFill="1" applyAlignment="1">
      <alignment horizontal="left"/>
    </xf>
    <xf numFmtId="168" fontId="33" fillId="6" borderId="0" xfId="3" applyNumberFormat="1" applyFont="1" applyFill="1"/>
    <xf numFmtId="168" fontId="35" fillId="6" borderId="0" xfId="3" applyNumberFormat="1" applyFont="1" applyFill="1"/>
    <xf numFmtId="168" fontId="34" fillId="6" borderId="10" xfId="3" applyNumberFormat="1" applyFont="1" applyFill="1" applyBorder="1" applyAlignment="1">
      <alignment horizontal="right"/>
    </xf>
    <xf numFmtId="168" fontId="36" fillId="6" borderId="8" xfId="3" applyNumberFormat="1" applyFont="1" applyFill="1" applyBorder="1" applyAlignment="1">
      <alignment horizontal="right"/>
    </xf>
    <xf numFmtId="0" fontId="13" fillId="6" borderId="0" xfId="0" applyFont="1" applyFill="1" applyAlignment="1">
      <alignment horizontal="right"/>
    </xf>
    <xf numFmtId="168" fontId="34" fillId="6" borderId="10" xfId="3" applyNumberFormat="1" applyFont="1" applyFill="1" applyBorder="1" applyAlignment="1">
      <alignment horizontal="center"/>
    </xf>
    <xf numFmtId="168" fontId="36" fillId="6" borderId="8" xfId="3" applyNumberFormat="1" applyFont="1" applyFill="1" applyBorder="1"/>
    <xf numFmtId="168" fontId="34" fillId="6" borderId="8" xfId="3" applyNumberFormat="1" applyFont="1" applyFill="1" applyBorder="1" applyAlignment="1">
      <alignment horizontal="right"/>
    </xf>
    <xf numFmtId="168" fontId="34" fillId="6" borderId="8" xfId="3" applyNumberFormat="1" applyFont="1" applyFill="1" applyBorder="1"/>
    <xf numFmtId="168" fontId="34" fillId="6" borderId="9" xfId="3" applyNumberFormat="1" applyFont="1" applyFill="1" applyBorder="1"/>
    <xf numFmtId="9" fontId="35" fillId="0" borderId="0" xfId="0" applyNumberFormat="1" applyFont="1"/>
    <xf numFmtId="0" fontId="29" fillId="0" borderId="0" xfId="0" applyFont="1"/>
    <xf numFmtId="0" fontId="34" fillId="0" borderId="0" xfId="0" applyFont="1"/>
    <xf numFmtId="0" fontId="4" fillId="6" borderId="0" xfId="0" applyFont="1" applyFill="1"/>
    <xf numFmtId="0" fontId="34" fillId="6" borderId="0" xfId="0" applyFont="1" applyFill="1"/>
    <xf numFmtId="0" fontId="31" fillId="6" borderId="0" xfId="0" applyFont="1" applyFill="1" applyAlignment="1">
      <alignment horizontal="left"/>
    </xf>
    <xf numFmtId="0" fontId="34" fillId="6" borderId="0" xfId="0" applyFont="1" applyFill="1" applyAlignment="1">
      <alignment horizontal="left"/>
    </xf>
    <xf numFmtId="167" fontId="34" fillId="6" borderId="10" xfId="0" applyNumberFormat="1" applyFont="1" applyFill="1" applyBorder="1"/>
    <xf numFmtId="2" fontId="19" fillId="0" borderId="4" xfId="0" applyNumberFormat="1" applyFont="1" applyBorder="1" applyAlignment="1">
      <alignment horizontal="center"/>
    </xf>
    <xf numFmtId="0" fontId="19" fillId="2" borderId="5" xfId="0" applyFont="1" applyFill="1" applyBorder="1" applyAlignment="1">
      <alignment horizontal="center"/>
    </xf>
    <xf numFmtId="0" fontId="32" fillId="0" borderId="0" xfId="0" applyFont="1"/>
    <xf numFmtId="0" fontId="30" fillId="3" borderId="0" xfId="0" applyFont="1" applyFill="1"/>
    <xf numFmtId="0" fontId="37" fillId="3" borderId="0" xfId="0" applyFont="1" applyFill="1"/>
    <xf numFmtId="4" fontId="37" fillId="3" borderId="0" xfId="0" applyNumberFormat="1" applyFont="1" applyFill="1"/>
    <xf numFmtId="168" fontId="3" fillId="0" borderId="0" xfId="3" applyNumberFormat="1" applyFont="1"/>
    <xf numFmtId="169" fontId="3" fillId="2" borderId="11" xfId="5" applyNumberFormat="1" applyFont="1" applyFill="1" applyBorder="1" applyAlignment="1">
      <alignment horizontal="right"/>
    </xf>
    <xf numFmtId="164" fontId="30" fillId="0" borderId="8" xfId="4" applyFont="1" applyBorder="1"/>
    <xf numFmtId="0" fontId="1" fillId="0" borderId="0" xfId="0" applyFont="1" applyAlignment="1">
      <alignment horizontal="center"/>
    </xf>
    <xf numFmtId="17" fontId="1" fillId="0" borderId="0" xfId="0" applyNumberFormat="1" applyFont="1"/>
    <xf numFmtId="44" fontId="1" fillId="0" borderId="2" xfId="0" applyNumberFormat="1" applyFont="1" applyBorder="1"/>
    <xf numFmtId="44" fontId="1" fillId="0" borderId="0" xfId="3" applyFont="1"/>
    <xf numFmtId="165" fontId="1" fillId="0" borderId="0" xfId="0" applyNumberFormat="1" applyFont="1"/>
    <xf numFmtId="0" fontId="7" fillId="0" borderId="0" xfId="0" applyFont="1" applyAlignment="1"/>
    <xf numFmtId="0" fontId="32" fillId="4" borderId="5" xfId="0" applyFont="1" applyFill="1" applyBorder="1" applyAlignment="1">
      <alignment horizontal="center" wrapText="1"/>
    </xf>
    <xf numFmtId="0" fontId="19" fillId="4" borderId="4" xfId="0" applyFont="1" applyFill="1" applyBorder="1" applyAlignment="1">
      <alignment horizontal="center"/>
    </xf>
    <xf numFmtId="0" fontId="19" fillId="4" borderId="5" xfId="0" applyFont="1" applyFill="1" applyBorder="1" applyAlignment="1">
      <alignment horizontal="center"/>
    </xf>
    <xf numFmtId="0" fontId="19" fillId="4" borderId="6" xfId="0" applyFont="1" applyFill="1" applyBorder="1" applyAlignment="1">
      <alignment horizontal="center"/>
    </xf>
  </cellXfs>
  <cellStyles count="6">
    <cellStyle name="Comma" xfId="4" builtinId="3"/>
    <cellStyle name="Comma [0]" xfId="2" builtinId="6"/>
    <cellStyle name="Currency" xfId="3" builtinId="4"/>
    <cellStyle name="Hyperlink" xfId="1" builtinId="8"/>
    <cellStyle name="Normal" xfId="0" builtinId="0"/>
    <cellStyle name="Percent" xfId="5" builtinId="5"/>
  </cellStyles>
  <dxfs count="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76"/>
  <sheetViews>
    <sheetView topLeftCell="D1" zoomScale="185" zoomScaleNormal="185" workbookViewId="0">
      <pane ySplit="2" topLeftCell="A122" activePane="bottomLeft" state="frozen"/>
      <selection activeCell="C1" sqref="C1"/>
      <selection pane="bottomLeft" activeCell="W134" sqref="W134"/>
    </sheetView>
  </sheetViews>
  <sheetFormatPr defaultColWidth="9.140625" defaultRowHeight="11.25" x14ac:dyDescent="0.2"/>
  <cols>
    <col min="1" max="1" width="25" style="1" bestFit="1" customWidth="1"/>
    <col min="2" max="2" width="14" style="1" bestFit="1" customWidth="1"/>
    <col min="3" max="3" width="13" style="2" bestFit="1" customWidth="1"/>
    <col min="4" max="4" width="10.42578125" style="2" bestFit="1" customWidth="1"/>
    <col min="5" max="5" width="25.7109375" style="1" bestFit="1" customWidth="1"/>
    <col min="6" max="6" width="6.140625" style="1" bestFit="1" customWidth="1"/>
    <col min="7" max="7" width="12.140625" style="2" bestFit="1" customWidth="1"/>
    <col min="8" max="8" width="11.42578125" style="2" bestFit="1" customWidth="1"/>
    <col min="9" max="9" width="7.7109375" style="2" bestFit="1" customWidth="1"/>
    <col min="10" max="10" width="10.42578125" style="2" bestFit="1" customWidth="1"/>
    <col min="11" max="11" width="9.85546875" style="2" bestFit="1" customWidth="1"/>
    <col min="12" max="12" width="10.140625" style="2" bestFit="1" customWidth="1"/>
    <col min="13" max="13" width="10.42578125" style="2" bestFit="1" customWidth="1"/>
    <col min="14" max="14" width="9.7109375" style="2" bestFit="1" customWidth="1"/>
    <col min="15" max="15" width="10" style="2" bestFit="1" customWidth="1"/>
    <col min="16" max="16" width="12.140625" style="2" bestFit="1" customWidth="1"/>
    <col min="17" max="17" width="11.85546875" style="2" bestFit="1" customWidth="1"/>
    <col min="18" max="18" width="8.85546875" style="2" bestFit="1" customWidth="1"/>
    <col min="19" max="19" width="8.42578125" style="2" bestFit="1" customWidth="1"/>
    <col min="20" max="20" width="12.85546875" style="2" bestFit="1" customWidth="1"/>
    <col min="21" max="21" width="10.85546875" style="2" bestFit="1" customWidth="1"/>
    <col min="22" max="22" width="9.28515625" style="2" bestFit="1" customWidth="1"/>
    <col min="23" max="23" width="10.7109375" style="2" bestFit="1" customWidth="1"/>
    <col min="24" max="24" width="9.85546875" style="2" bestFit="1" customWidth="1"/>
    <col min="25" max="25" width="10.28515625" style="1" bestFit="1" customWidth="1"/>
    <col min="26" max="16384" width="9.140625" style="1"/>
  </cols>
  <sheetData>
    <row r="1" spans="1:24" x14ac:dyDescent="0.2">
      <c r="A1" s="7" t="s">
        <v>0</v>
      </c>
      <c r="B1" s="7"/>
      <c r="C1" s="17"/>
      <c r="D1" s="17"/>
      <c r="E1" s="240" t="s">
        <v>1</v>
      </c>
      <c r="F1" s="240"/>
      <c r="G1" s="17"/>
      <c r="H1" s="17"/>
      <c r="I1" s="17"/>
      <c r="J1" s="17"/>
      <c r="K1" s="17"/>
      <c r="L1" s="17" t="s">
        <v>2</v>
      </c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</row>
    <row r="2" spans="1:24" x14ac:dyDescent="0.2">
      <c r="A2" s="11" t="s">
        <v>3</v>
      </c>
      <c r="B2" s="18" t="s">
        <v>4</v>
      </c>
      <c r="C2" s="26"/>
      <c r="D2" s="19" t="s">
        <v>5</v>
      </c>
      <c r="E2" s="235"/>
      <c r="F2" s="235"/>
      <c r="G2" s="26"/>
      <c r="H2" s="26" t="s">
        <v>6</v>
      </c>
      <c r="I2" s="26" t="s">
        <v>7</v>
      </c>
      <c r="J2" s="26" t="s">
        <v>8</v>
      </c>
      <c r="K2" s="26" t="s">
        <v>9</v>
      </c>
      <c r="L2" s="26" t="s">
        <v>10</v>
      </c>
      <c r="M2" s="26" t="s">
        <v>11</v>
      </c>
      <c r="N2" s="26" t="s">
        <v>12</v>
      </c>
      <c r="O2" s="26" t="s">
        <v>13</v>
      </c>
      <c r="P2" s="26" t="s">
        <v>14</v>
      </c>
      <c r="Q2" s="26" t="s">
        <v>15</v>
      </c>
      <c r="R2" s="26" t="s">
        <v>16</v>
      </c>
      <c r="S2" s="26" t="s">
        <v>17</v>
      </c>
      <c r="T2" s="26" t="s">
        <v>18</v>
      </c>
      <c r="U2" s="26" t="s">
        <v>19</v>
      </c>
      <c r="V2" s="26" t="s">
        <v>20</v>
      </c>
      <c r="W2" s="26" t="s">
        <v>21</v>
      </c>
      <c r="X2" s="17"/>
    </row>
    <row r="3" spans="1:24" x14ac:dyDescent="0.2">
      <c r="A3" s="11" t="s">
        <v>22</v>
      </c>
      <c r="B3" s="11" t="s">
        <v>23</v>
      </c>
      <c r="C3" s="10" t="s">
        <v>24</v>
      </c>
      <c r="D3" s="10" t="s">
        <v>22</v>
      </c>
      <c r="E3" s="11" t="s">
        <v>23</v>
      </c>
      <c r="F3" s="11" t="s">
        <v>25</v>
      </c>
      <c r="G3" s="10" t="s">
        <v>24</v>
      </c>
      <c r="H3" s="10" t="s">
        <v>26</v>
      </c>
      <c r="I3" s="10" t="s">
        <v>27</v>
      </c>
      <c r="J3" s="10" t="s">
        <v>28</v>
      </c>
      <c r="K3" s="10" t="s">
        <v>29</v>
      </c>
      <c r="L3" s="10" t="s">
        <v>30</v>
      </c>
      <c r="M3" s="10" t="s">
        <v>31</v>
      </c>
      <c r="N3" s="10" t="s">
        <v>32</v>
      </c>
      <c r="O3" s="10" t="s">
        <v>33</v>
      </c>
      <c r="P3" s="10" t="s">
        <v>34</v>
      </c>
      <c r="Q3" s="10" t="s">
        <v>35</v>
      </c>
      <c r="R3" s="10" t="s">
        <v>36</v>
      </c>
      <c r="S3" s="10" t="s">
        <v>37</v>
      </c>
      <c r="T3" s="10" t="s">
        <v>38</v>
      </c>
      <c r="U3" s="10" t="s">
        <v>39</v>
      </c>
      <c r="V3" s="10" t="s">
        <v>40</v>
      </c>
      <c r="W3" s="10" t="s">
        <v>41</v>
      </c>
      <c r="X3" s="17"/>
    </row>
    <row r="4" spans="1:24" x14ac:dyDescent="0.2">
      <c r="A4" s="5">
        <v>44287</v>
      </c>
      <c r="B4" s="7" t="s">
        <v>42</v>
      </c>
      <c r="C4" s="24">
        <v>21754.6</v>
      </c>
      <c r="D4" s="15">
        <v>44309</v>
      </c>
      <c r="E4" s="13" t="s">
        <v>43</v>
      </c>
      <c r="F4" s="13" t="s">
        <v>44</v>
      </c>
      <c r="G4" s="17">
        <v>2716.8</v>
      </c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>
        <v>2264</v>
      </c>
      <c r="U4" s="17"/>
      <c r="V4" s="17"/>
      <c r="W4" s="17">
        <v>452.8</v>
      </c>
      <c r="X4" s="17"/>
    </row>
    <row r="5" spans="1:24" x14ac:dyDescent="0.2">
      <c r="A5" s="15">
        <v>44292</v>
      </c>
      <c r="B5" s="13" t="s">
        <v>45</v>
      </c>
      <c r="C5" s="22">
        <v>30</v>
      </c>
      <c r="D5" s="17"/>
      <c r="E5" s="13" t="s">
        <v>46</v>
      </c>
      <c r="F5" s="13" t="s">
        <v>44</v>
      </c>
      <c r="G5" s="17">
        <v>560</v>
      </c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>
        <v>560</v>
      </c>
      <c r="U5" s="17"/>
      <c r="V5" s="17"/>
      <c r="W5" s="17"/>
      <c r="X5" s="17"/>
    </row>
    <row r="6" spans="1:24" x14ac:dyDescent="0.2">
      <c r="A6" s="236">
        <v>44292</v>
      </c>
      <c r="B6" s="13" t="s">
        <v>47</v>
      </c>
      <c r="C6" s="17">
        <v>250</v>
      </c>
      <c r="D6" s="17"/>
      <c r="E6" s="13" t="s">
        <v>48</v>
      </c>
      <c r="F6" s="13" t="s">
        <v>44</v>
      </c>
      <c r="G6" s="17">
        <v>15</v>
      </c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>
        <v>12.5</v>
      </c>
      <c r="U6" s="17"/>
      <c r="V6" s="17"/>
      <c r="W6" s="17">
        <v>2.5</v>
      </c>
      <c r="X6" s="17"/>
    </row>
    <row r="7" spans="1:24" x14ac:dyDescent="0.2">
      <c r="A7" s="15">
        <v>44306</v>
      </c>
      <c r="B7" s="13" t="s">
        <v>49</v>
      </c>
      <c r="C7" s="17">
        <v>10</v>
      </c>
      <c r="D7" s="17"/>
      <c r="E7" s="13" t="s">
        <v>50</v>
      </c>
      <c r="F7" s="13" t="s">
        <v>44</v>
      </c>
      <c r="G7" s="17">
        <v>3.12</v>
      </c>
      <c r="H7" s="17"/>
      <c r="I7" s="17"/>
      <c r="J7" s="17"/>
      <c r="K7" s="17"/>
      <c r="L7" s="17">
        <v>3.12</v>
      </c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</row>
    <row r="8" spans="1:24" x14ac:dyDescent="0.2">
      <c r="A8" s="15">
        <v>44307</v>
      </c>
      <c r="B8" s="13" t="s">
        <v>51</v>
      </c>
      <c r="C8" s="17">
        <v>750</v>
      </c>
      <c r="D8" s="17"/>
      <c r="E8" s="13" t="s">
        <v>52</v>
      </c>
      <c r="F8" s="13" t="s">
        <v>44</v>
      </c>
      <c r="G8" s="17">
        <v>5.4</v>
      </c>
      <c r="H8" s="17"/>
      <c r="I8" s="17"/>
      <c r="J8" s="17"/>
      <c r="K8" s="17"/>
      <c r="L8" s="17">
        <v>5.4</v>
      </c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</row>
    <row r="9" spans="1:24" x14ac:dyDescent="0.2">
      <c r="A9" s="15">
        <v>44299</v>
      </c>
      <c r="B9" s="13" t="s">
        <v>53</v>
      </c>
      <c r="C9" s="17">
        <v>81.400000000000006</v>
      </c>
      <c r="D9" s="17"/>
      <c r="E9" s="13" t="s">
        <v>54</v>
      </c>
      <c r="F9" s="13" t="s">
        <v>44</v>
      </c>
      <c r="G9" s="17">
        <v>65.48</v>
      </c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>
        <v>54.57</v>
      </c>
      <c r="U9" s="17"/>
      <c r="V9" s="17"/>
      <c r="W9" s="17">
        <v>10.91</v>
      </c>
      <c r="X9" s="17"/>
    </row>
    <row r="10" spans="1:24" x14ac:dyDescent="0.2">
      <c r="A10" s="13"/>
      <c r="B10" s="13" t="s">
        <v>55</v>
      </c>
      <c r="C10" s="17">
        <v>34148</v>
      </c>
      <c r="D10" s="17"/>
      <c r="E10" s="13" t="s">
        <v>56</v>
      </c>
      <c r="F10" s="13" t="s">
        <v>44</v>
      </c>
      <c r="G10" s="17">
        <v>729.95</v>
      </c>
      <c r="H10" s="17"/>
      <c r="I10" s="17"/>
      <c r="J10" s="17"/>
      <c r="K10" s="17"/>
      <c r="L10" s="17"/>
      <c r="M10" s="17">
        <v>454.95</v>
      </c>
      <c r="N10" s="17"/>
      <c r="O10" s="17">
        <v>275</v>
      </c>
      <c r="P10" s="17"/>
      <c r="Q10" s="17"/>
      <c r="R10" s="17"/>
      <c r="S10" s="17"/>
      <c r="T10" s="17"/>
      <c r="U10" s="17"/>
      <c r="V10" s="17"/>
      <c r="W10" s="17"/>
      <c r="X10" s="17"/>
    </row>
    <row r="11" spans="1:24" x14ac:dyDescent="0.2">
      <c r="A11" s="7"/>
      <c r="B11" s="7" t="s">
        <v>57</v>
      </c>
      <c r="C11" s="4">
        <f>SUM(C5:C10)</f>
        <v>35269.4</v>
      </c>
      <c r="D11" s="17"/>
      <c r="E11" s="13" t="s">
        <v>58</v>
      </c>
      <c r="F11" s="13" t="s">
        <v>44</v>
      </c>
      <c r="G11" s="17">
        <v>123.85</v>
      </c>
      <c r="H11" s="17"/>
      <c r="I11" s="17"/>
      <c r="J11" s="17"/>
      <c r="K11" s="17"/>
      <c r="L11" s="17"/>
      <c r="M11" s="17"/>
      <c r="N11" s="17"/>
      <c r="O11" s="17"/>
      <c r="P11" s="17">
        <v>117.96</v>
      </c>
      <c r="Q11" s="17"/>
      <c r="R11" s="17"/>
      <c r="S11" s="17"/>
      <c r="T11" s="17"/>
      <c r="U11" s="17"/>
      <c r="V11" s="17"/>
      <c r="W11" s="17">
        <v>5.89</v>
      </c>
      <c r="X11" s="17"/>
    </row>
    <row r="12" spans="1:24" x14ac:dyDescent="0.2">
      <c r="A12" s="13"/>
      <c r="B12" s="13"/>
      <c r="C12" s="4"/>
      <c r="D12" s="17"/>
      <c r="E12" s="13" t="s">
        <v>59</v>
      </c>
      <c r="F12" s="13" t="s">
        <v>44</v>
      </c>
      <c r="G12" s="17">
        <v>105</v>
      </c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>
        <v>87.5</v>
      </c>
      <c r="U12" s="17"/>
      <c r="V12" s="17"/>
      <c r="W12" s="17">
        <v>17.5</v>
      </c>
      <c r="X12" s="17"/>
    </row>
    <row r="13" spans="1:24" x14ac:dyDescent="0.2">
      <c r="A13" s="13"/>
      <c r="B13" s="13"/>
      <c r="C13" s="17"/>
      <c r="D13" s="17"/>
      <c r="E13" s="13" t="s">
        <v>60</v>
      </c>
      <c r="F13" s="13" t="s">
        <v>44</v>
      </c>
      <c r="G13" s="17">
        <v>1655.73</v>
      </c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>
        <v>1379.77</v>
      </c>
      <c r="U13" s="17"/>
      <c r="V13" s="17"/>
      <c r="W13" s="17">
        <v>275.95999999999998</v>
      </c>
      <c r="X13" s="17"/>
    </row>
    <row r="14" spans="1:24" x14ac:dyDescent="0.2">
      <c r="A14" s="15">
        <v>44320</v>
      </c>
      <c r="B14" s="13" t="s">
        <v>61</v>
      </c>
      <c r="C14" s="17">
        <v>533.54999999999995</v>
      </c>
      <c r="D14" s="17"/>
      <c r="E14" s="13" t="s">
        <v>62</v>
      </c>
      <c r="F14" s="13" t="s">
        <v>44</v>
      </c>
      <c r="G14" s="17">
        <v>7.99</v>
      </c>
      <c r="H14" s="17"/>
      <c r="I14" s="17"/>
      <c r="J14" s="17"/>
      <c r="K14" s="17">
        <v>6.66</v>
      </c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>
        <v>1.33</v>
      </c>
      <c r="X14" s="17"/>
    </row>
    <row r="15" spans="1:24" x14ac:dyDescent="0.2">
      <c r="A15" s="31">
        <v>44323</v>
      </c>
      <c r="B15" s="13" t="s">
        <v>63</v>
      </c>
      <c r="C15" s="17">
        <v>5626.37</v>
      </c>
      <c r="D15" s="17"/>
      <c r="E15" s="13" t="s">
        <v>64</v>
      </c>
      <c r="F15" s="13" t="s">
        <v>44</v>
      </c>
      <c r="G15" s="17">
        <v>12.49</v>
      </c>
      <c r="H15" s="17"/>
      <c r="I15" s="17"/>
      <c r="J15" s="17"/>
      <c r="K15" s="17"/>
      <c r="L15" s="17">
        <v>12.49</v>
      </c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</row>
    <row r="16" spans="1:24" x14ac:dyDescent="0.2">
      <c r="A16" s="31">
        <v>44328</v>
      </c>
      <c r="B16" s="13" t="s">
        <v>65</v>
      </c>
      <c r="C16" s="17">
        <v>250</v>
      </c>
      <c r="D16" s="17"/>
      <c r="E16" s="13" t="s">
        <v>66</v>
      </c>
      <c r="F16" s="13"/>
      <c r="G16" s="17">
        <v>835.1</v>
      </c>
      <c r="H16" s="17">
        <v>835.1</v>
      </c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</row>
    <row r="17" spans="1:25" x14ac:dyDescent="0.2">
      <c r="A17" s="31">
        <v>44340</v>
      </c>
      <c r="B17" s="13" t="s">
        <v>61</v>
      </c>
      <c r="C17" s="17">
        <v>67.47</v>
      </c>
      <c r="D17" s="17"/>
      <c r="E17" s="13" t="s">
        <v>67</v>
      </c>
      <c r="F17" s="13" t="s">
        <v>44</v>
      </c>
      <c r="G17" s="17">
        <v>15.74</v>
      </c>
      <c r="H17" s="17"/>
      <c r="I17" s="17">
        <v>15.74</v>
      </c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3"/>
    </row>
    <row r="18" spans="1:25" x14ac:dyDescent="0.2">
      <c r="A18" s="13"/>
      <c r="B18" s="7" t="s">
        <v>68</v>
      </c>
      <c r="C18" s="4">
        <f>SUM(C14:C17)</f>
        <v>6477.39</v>
      </c>
      <c r="D18" s="17"/>
      <c r="E18" s="13"/>
      <c r="F18" s="13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3"/>
    </row>
    <row r="19" spans="1:25" x14ac:dyDescent="0.2">
      <c r="A19" s="15">
        <v>44349</v>
      </c>
      <c r="B19" s="13" t="s">
        <v>69</v>
      </c>
      <c r="C19" s="17">
        <v>1682.83</v>
      </c>
      <c r="D19" s="8">
        <v>44287</v>
      </c>
      <c r="E19" s="13" t="s">
        <v>24</v>
      </c>
      <c r="F19" s="13"/>
      <c r="G19" s="4">
        <f t="shared" ref="G19:W19" si="0">SUM(G4:G18)</f>
        <v>6851.65</v>
      </c>
      <c r="H19" s="17">
        <f t="shared" si="0"/>
        <v>835.1</v>
      </c>
      <c r="I19" s="17">
        <f t="shared" si="0"/>
        <v>15.74</v>
      </c>
      <c r="J19" s="17">
        <f t="shared" si="0"/>
        <v>0</v>
      </c>
      <c r="K19" s="17">
        <f t="shared" si="0"/>
        <v>6.66</v>
      </c>
      <c r="L19" s="17">
        <f t="shared" si="0"/>
        <v>21.009999999999998</v>
      </c>
      <c r="M19" s="17">
        <f t="shared" si="0"/>
        <v>454.95</v>
      </c>
      <c r="N19" s="17">
        <f t="shared" si="0"/>
        <v>0</v>
      </c>
      <c r="O19" s="17">
        <f t="shared" si="0"/>
        <v>275</v>
      </c>
      <c r="P19" s="17">
        <f t="shared" si="0"/>
        <v>117.96</v>
      </c>
      <c r="Q19" s="17">
        <f t="shared" si="0"/>
        <v>0</v>
      </c>
      <c r="R19" s="17">
        <f t="shared" si="0"/>
        <v>0</v>
      </c>
      <c r="S19" s="17">
        <f t="shared" si="0"/>
        <v>0</v>
      </c>
      <c r="T19" s="17">
        <f t="shared" si="0"/>
        <v>4358.34</v>
      </c>
      <c r="U19" s="17">
        <f t="shared" si="0"/>
        <v>0</v>
      </c>
      <c r="V19" s="17">
        <f t="shared" si="0"/>
        <v>0</v>
      </c>
      <c r="W19" s="17">
        <f t="shared" si="0"/>
        <v>766.89</v>
      </c>
      <c r="X19" s="17"/>
      <c r="Y19" s="22"/>
    </row>
    <row r="20" spans="1:25" x14ac:dyDescent="0.2">
      <c r="A20" s="15">
        <v>44350</v>
      </c>
      <c r="B20" s="13" t="s">
        <v>70</v>
      </c>
      <c r="C20" s="17">
        <v>200</v>
      </c>
      <c r="D20" s="237"/>
      <c r="E20" s="14"/>
      <c r="F20" s="14"/>
      <c r="G20" s="237"/>
      <c r="H20" s="237"/>
      <c r="I20" s="237"/>
      <c r="J20" s="237"/>
      <c r="K20" s="237"/>
      <c r="L20" s="237"/>
      <c r="M20" s="237"/>
      <c r="N20" s="237"/>
      <c r="O20" s="237"/>
      <c r="P20" s="237"/>
      <c r="Q20" s="237"/>
      <c r="R20" s="237"/>
      <c r="S20" s="237"/>
      <c r="T20" s="237"/>
      <c r="U20" s="237"/>
      <c r="V20" s="237"/>
      <c r="W20" s="237"/>
      <c r="X20" s="17"/>
      <c r="Y20" s="13"/>
    </row>
    <row r="21" spans="1:25" x14ac:dyDescent="0.2">
      <c r="A21" s="15">
        <v>44354</v>
      </c>
      <c r="B21" s="13" t="s">
        <v>71</v>
      </c>
      <c r="C21" s="17">
        <v>150</v>
      </c>
      <c r="D21" s="15">
        <v>44336</v>
      </c>
      <c r="E21" s="13" t="s">
        <v>72</v>
      </c>
      <c r="F21" s="13" t="s">
        <v>44</v>
      </c>
      <c r="G21" s="17">
        <v>13.56</v>
      </c>
      <c r="H21" s="17"/>
      <c r="I21" s="17"/>
      <c r="J21" s="17"/>
      <c r="K21" s="17"/>
      <c r="L21" s="17">
        <v>13.56</v>
      </c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3"/>
    </row>
    <row r="22" spans="1:25" ht="12.75" x14ac:dyDescent="0.2">
      <c r="A22" s="13"/>
      <c r="B22" s="7" t="s">
        <v>73</v>
      </c>
      <c r="C22" s="4">
        <f>SUM(C19:C21)</f>
        <v>2032.83</v>
      </c>
      <c r="D22" s="16"/>
      <c r="E22" s="13" t="s">
        <v>74</v>
      </c>
      <c r="F22" s="13" t="s">
        <v>44</v>
      </c>
      <c r="G22" s="17">
        <v>117.29</v>
      </c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>
        <v>97.74</v>
      </c>
      <c r="U22" s="17"/>
      <c r="V22" s="17"/>
      <c r="W22" s="17">
        <v>19.55</v>
      </c>
      <c r="X22" s="17"/>
      <c r="Y22" s="13"/>
    </row>
    <row r="23" spans="1:25" x14ac:dyDescent="0.2">
      <c r="A23" s="15">
        <v>44378</v>
      </c>
      <c r="B23" s="13" t="s">
        <v>75</v>
      </c>
      <c r="C23" s="17">
        <v>242.5</v>
      </c>
      <c r="D23" s="15"/>
      <c r="E23" s="13" t="s">
        <v>76</v>
      </c>
      <c r="F23" s="13" t="s">
        <v>44</v>
      </c>
      <c r="G23" s="17">
        <v>556.20000000000005</v>
      </c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>
        <v>463.5</v>
      </c>
      <c r="U23" s="17"/>
      <c r="V23" s="17"/>
      <c r="W23" s="17">
        <v>92.7</v>
      </c>
      <c r="X23" s="17"/>
      <c r="Y23" s="13"/>
    </row>
    <row r="24" spans="1:25" x14ac:dyDescent="0.2">
      <c r="A24" s="15">
        <v>44396</v>
      </c>
      <c r="B24" s="13" t="s">
        <v>70</v>
      </c>
      <c r="C24" s="17">
        <v>250</v>
      </c>
      <c r="D24" s="15"/>
      <c r="E24" s="13" t="s">
        <v>77</v>
      </c>
      <c r="F24" s="13" t="s">
        <v>44</v>
      </c>
      <c r="G24" s="17">
        <v>131.51</v>
      </c>
      <c r="H24" s="17"/>
      <c r="I24" s="17"/>
      <c r="J24" s="17"/>
      <c r="K24" s="17"/>
      <c r="L24" s="17"/>
      <c r="M24" s="17"/>
      <c r="N24" s="17"/>
      <c r="O24" s="17"/>
      <c r="P24" s="17">
        <v>125.26</v>
      </c>
      <c r="Q24" s="17"/>
      <c r="R24" s="17"/>
      <c r="S24" s="17"/>
      <c r="T24" s="17"/>
      <c r="U24" s="17"/>
      <c r="V24" s="17"/>
      <c r="W24" s="17">
        <v>6.25</v>
      </c>
      <c r="X24" s="17"/>
      <c r="Y24" s="13"/>
    </row>
    <row r="25" spans="1:25" x14ac:dyDescent="0.2">
      <c r="A25" s="15">
        <v>44403</v>
      </c>
      <c r="B25" s="13" t="s">
        <v>70</v>
      </c>
      <c r="C25" s="17">
        <v>250</v>
      </c>
      <c r="D25" s="15"/>
      <c r="E25" s="13" t="s">
        <v>78</v>
      </c>
      <c r="F25" s="13" t="s">
        <v>44</v>
      </c>
      <c r="G25" s="17">
        <v>560</v>
      </c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>
        <v>560</v>
      </c>
      <c r="U25" s="17"/>
      <c r="V25" s="17"/>
      <c r="W25" s="17"/>
      <c r="X25" s="17"/>
      <c r="Y25" s="13"/>
    </row>
    <row r="26" spans="1:25" x14ac:dyDescent="0.2">
      <c r="A26" s="15"/>
      <c r="B26" s="7" t="s">
        <v>79</v>
      </c>
      <c r="C26" s="4">
        <f>SUM(C23:C25)</f>
        <v>742.5</v>
      </c>
      <c r="D26" s="15"/>
      <c r="E26" s="13" t="s">
        <v>80</v>
      </c>
      <c r="F26" s="13" t="s">
        <v>44</v>
      </c>
      <c r="G26" s="17">
        <v>5.4</v>
      </c>
      <c r="H26" s="17"/>
      <c r="I26" s="17"/>
      <c r="J26" s="17"/>
      <c r="K26" s="17"/>
      <c r="L26" s="17">
        <v>5.4</v>
      </c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3"/>
    </row>
    <row r="27" spans="1:25" x14ac:dyDescent="0.2">
      <c r="A27" s="33">
        <v>44410</v>
      </c>
      <c r="B27" s="13" t="s">
        <v>70</v>
      </c>
      <c r="C27" s="17">
        <v>250</v>
      </c>
      <c r="D27" s="15"/>
      <c r="E27" s="13" t="s">
        <v>81</v>
      </c>
      <c r="F27" s="13" t="s">
        <v>44</v>
      </c>
      <c r="G27" s="17">
        <v>112.09</v>
      </c>
      <c r="H27" s="17"/>
      <c r="I27" s="17">
        <v>112.09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3"/>
    </row>
    <row r="28" spans="1:25" x14ac:dyDescent="0.2">
      <c r="A28" s="31">
        <v>44417</v>
      </c>
      <c r="B28" s="13" t="s">
        <v>70</v>
      </c>
      <c r="C28" s="17">
        <v>250</v>
      </c>
      <c r="D28" s="15"/>
      <c r="E28" s="14" t="s">
        <v>82</v>
      </c>
      <c r="F28" s="14" t="s">
        <v>44</v>
      </c>
      <c r="G28" s="237">
        <v>7.99</v>
      </c>
      <c r="H28" s="237"/>
      <c r="I28" s="237"/>
      <c r="J28" s="237"/>
      <c r="K28" s="237">
        <v>6.66</v>
      </c>
      <c r="L28" s="237"/>
      <c r="M28" s="237"/>
      <c r="N28" s="237"/>
      <c r="O28" s="237"/>
      <c r="P28" s="237"/>
      <c r="Q28" s="237"/>
      <c r="R28" s="237"/>
      <c r="S28" s="237"/>
      <c r="T28" s="237"/>
      <c r="U28" s="237"/>
      <c r="V28" s="237"/>
      <c r="W28" s="237">
        <v>1.33</v>
      </c>
      <c r="X28" s="17"/>
      <c r="Y28" s="13"/>
    </row>
    <row r="29" spans="1:25" x14ac:dyDescent="0.2">
      <c r="A29" s="31">
        <v>44421</v>
      </c>
      <c r="B29" s="13" t="s">
        <v>83</v>
      </c>
      <c r="C29" s="17">
        <v>250</v>
      </c>
      <c r="D29" s="15"/>
      <c r="E29" s="13" t="s">
        <v>84</v>
      </c>
      <c r="F29" s="13" t="s">
        <v>44</v>
      </c>
      <c r="G29" s="17">
        <v>12.49</v>
      </c>
      <c r="H29" s="17"/>
      <c r="I29" s="17"/>
      <c r="J29" s="17"/>
      <c r="K29" s="17"/>
      <c r="L29" s="17">
        <v>12.49</v>
      </c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3"/>
    </row>
    <row r="30" spans="1:25" x14ac:dyDescent="0.2">
      <c r="A30" s="31">
        <v>44431</v>
      </c>
      <c r="B30" s="13" t="s">
        <v>70</v>
      </c>
      <c r="C30" s="17">
        <v>250</v>
      </c>
      <c r="D30" s="15"/>
      <c r="E30" s="13" t="s">
        <v>85</v>
      </c>
      <c r="F30" s="13" t="s">
        <v>44</v>
      </c>
      <c r="G30" s="17">
        <v>15.61</v>
      </c>
      <c r="H30" s="17"/>
      <c r="I30" s="17">
        <v>15.61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3"/>
    </row>
    <row r="31" spans="1:25" x14ac:dyDescent="0.2">
      <c r="A31" s="31">
        <v>44421</v>
      </c>
      <c r="B31" s="13" t="s">
        <v>86</v>
      </c>
      <c r="C31" s="17">
        <v>45</v>
      </c>
      <c r="D31" s="15"/>
      <c r="E31" s="13" t="s">
        <v>87</v>
      </c>
      <c r="F31" s="13" t="s">
        <v>44</v>
      </c>
      <c r="G31" s="17">
        <v>1055</v>
      </c>
      <c r="H31" s="17"/>
      <c r="I31" s="17"/>
      <c r="J31" s="17">
        <v>1055</v>
      </c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3"/>
    </row>
    <row r="32" spans="1:25" x14ac:dyDescent="0.2">
      <c r="A32" s="13"/>
      <c r="B32" s="13" t="s">
        <v>88</v>
      </c>
      <c r="C32" s="17"/>
      <c r="D32" s="15"/>
      <c r="E32" s="13" t="s">
        <v>89</v>
      </c>
      <c r="F32" s="13" t="s">
        <v>44</v>
      </c>
      <c r="G32" s="17">
        <v>834.9</v>
      </c>
      <c r="H32" s="17">
        <v>834.9</v>
      </c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3"/>
    </row>
    <row r="33" spans="1:24" x14ac:dyDescent="0.2">
      <c r="A33" s="13"/>
      <c r="B33" s="7" t="s">
        <v>90</v>
      </c>
      <c r="C33" s="36">
        <v>1045</v>
      </c>
      <c r="D33" s="5" t="s">
        <v>91</v>
      </c>
      <c r="E33" s="13"/>
      <c r="F33" s="13" t="s">
        <v>44</v>
      </c>
      <c r="G33" s="4">
        <f t="shared" ref="G33:L33" si="1">SUM(G21:G32)</f>
        <v>3422.04</v>
      </c>
      <c r="H33" s="4">
        <f t="shared" si="1"/>
        <v>834.9</v>
      </c>
      <c r="I33" s="4">
        <f t="shared" si="1"/>
        <v>127.7</v>
      </c>
      <c r="J33" s="4">
        <f t="shared" si="1"/>
        <v>1055</v>
      </c>
      <c r="K33" s="4">
        <f t="shared" si="1"/>
        <v>6.66</v>
      </c>
      <c r="L33" s="4">
        <f t="shared" si="1"/>
        <v>31.450000000000003</v>
      </c>
      <c r="M33" s="17">
        <f t="shared" ref="M33:S33" si="2">SUM(M21:M28)</f>
        <v>0</v>
      </c>
      <c r="N33" s="17">
        <f t="shared" si="2"/>
        <v>0</v>
      </c>
      <c r="O33" s="17">
        <f t="shared" si="2"/>
        <v>0</v>
      </c>
      <c r="P33" s="4">
        <f t="shared" si="2"/>
        <v>125.26</v>
      </c>
      <c r="Q33" s="17">
        <f t="shared" si="2"/>
        <v>0</v>
      </c>
      <c r="R33" s="17">
        <f t="shared" si="2"/>
        <v>0</v>
      </c>
      <c r="S33" s="17">
        <f t="shared" si="2"/>
        <v>0</v>
      </c>
      <c r="T33" s="4">
        <f>SUM(T22:T32)</f>
        <v>1121.24</v>
      </c>
      <c r="U33" s="17">
        <f>SUM(U21:U28)</f>
        <v>0</v>
      </c>
      <c r="V33" s="17">
        <f>SUM(V21:V28)</f>
        <v>0</v>
      </c>
      <c r="W33" s="4">
        <f>SUM(W22:W32)</f>
        <v>119.83</v>
      </c>
      <c r="X33" s="17"/>
    </row>
    <row r="34" spans="1:24" x14ac:dyDescent="0.2">
      <c r="A34" s="15">
        <v>44447</v>
      </c>
      <c r="B34" s="13" t="s">
        <v>61</v>
      </c>
      <c r="C34" s="4">
        <v>96.85</v>
      </c>
      <c r="D34" s="15">
        <v>44363</v>
      </c>
      <c r="E34" s="13" t="s">
        <v>80</v>
      </c>
      <c r="F34" s="13" t="s">
        <v>44</v>
      </c>
      <c r="G34" s="17">
        <v>5.4</v>
      </c>
      <c r="H34" s="17"/>
      <c r="I34" s="17"/>
      <c r="J34" s="17"/>
      <c r="K34" s="17"/>
      <c r="L34" s="17">
        <v>5.4</v>
      </c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</row>
    <row r="35" spans="1:24" x14ac:dyDescent="0.2">
      <c r="A35" s="31">
        <v>44440</v>
      </c>
      <c r="B35" s="13" t="s">
        <v>70</v>
      </c>
      <c r="C35" s="17">
        <v>250</v>
      </c>
      <c r="D35" s="5"/>
      <c r="E35" s="13" t="s">
        <v>92</v>
      </c>
      <c r="F35" s="13" t="s">
        <v>44</v>
      </c>
      <c r="G35" s="17">
        <v>7.49</v>
      </c>
      <c r="H35" s="17"/>
      <c r="I35" s="17"/>
      <c r="J35" s="17"/>
      <c r="K35" s="17"/>
      <c r="L35" s="17">
        <v>7.49</v>
      </c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</row>
    <row r="36" spans="1:24" x14ac:dyDescent="0.2">
      <c r="A36" s="13"/>
      <c r="B36" s="7" t="s">
        <v>93</v>
      </c>
      <c r="C36" s="4">
        <f>SUM(C34:C35)</f>
        <v>346.85</v>
      </c>
      <c r="D36" s="15"/>
      <c r="E36" s="13" t="s">
        <v>94</v>
      </c>
      <c r="F36" s="13" t="s">
        <v>44</v>
      </c>
      <c r="G36" s="17">
        <v>12.49</v>
      </c>
      <c r="H36" s="17"/>
      <c r="I36" s="17"/>
      <c r="J36" s="17"/>
      <c r="K36" s="17"/>
      <c r="L36" s="17">
        <v>12.49</v>
      </c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</row>
    <row r="37" spans="1:24" x14ac:dyDescent="0.2">
      <c r="A37" s="31">
        <v>44475</v>
      </c>
      <c r="B37" s="13" t="s">
        <v>95</v>
      </c>
      <c r="C37" s="17">
        <v>207</v>
      </c>
      <c r="D37" s="5"/>
      <c r="E37" s="13" t="s">
        <v>96</v>
      </c>
      <c r="F37" s="13" t="s">
        <v>44</v>
      </c>
      <c r="G37" s="17">
        <v>7.99</v>
      </c>
      <c r="H37" s="17"/>
      <c r="I37" s="17"/>
      <c r="J37" s="17"/>
      <c r="K37" s="17">
        <v>6.66</v>
      </c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>
        <v>1.33</v>
      </c>
      <c r="X37" s="17"/>
    </row>
    <row r="38" spans="1:24" x14ac:dyDescent="0.2">
      <c r="A38" s="31">
        <v>44475</v>
      </c>
      <c r="B38" s="13" t="s">
        <v>97</v>
      </c>
      <c r="C38" s="17">
        <v>492.5</v>
      </c>
      <c r="D38" s="15"/>
      <c r="E38" s="13" t="s">
        <v>98</v>
      </c>
      <c r="F38" s="13" t="s">
        <v>44</v>
      </c>
      <c r="G38" s="17">
        <v>7.8</v>
      </c>
      <c r="H38" s="17"/>
      <c r="I38" s="17"/>
      <c r="J38" s="17"/>
      <c r="K38" s="17"/>
      <c r="L38" s="17">
        <v>7.8</v>
      </c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</row>
    <row r="39" spans="1:24" x14ac:dyDescent="0.2">
      <c r="A39" s="31">
        <v>44476</v>
      </c>
      <c r="B39" s="13" t="s">
        <v>75</v>
      </c>
      <c r="C39" s="17">
        <v>96.85</v>
      </c>
      <c r="D39" s="15"/>
      <c r="E39" s="13" t="s">
        <v>99</v>
      </c>
      <c r="F39" s="13" t="s">
        <v>44</v>
      </c>
      <c r="G39" s="17">
        <v>186.32</v>
      </c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>
        <v>186.32</v>
      </c>
      <c r="U39" s="17"/>
      <c r="V39" s="17"/>
      <c r="W39" s="17"/>
      <c r="X39" s="17"/>
    </row>
    <row r="40" spans="1:24" x14ac:dyDescent="0.2">
      <c r="A40" s="15"/>
      <c r="B40" s="13" t="s">
        <v>100</v>
      </c>
      <c r="C40" s="17">
        <v>400</v>
      </c>
      <c r="D40" s="15"/>
      <c r="E40" s="13" t="s">
        <v>101</v>
      </c>
      <c r="F40" s="13" t="s">
        <v>44</v>
      </c>
      <c r="G40" s="17">
        <v>410</v>
      </c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>
        <v>410</v>
      </c>
      <c r="U40" s="17"/>
      <c r="V40" s="17"/>
      <c r="W40" s="17"/>
      <c r="X40" s="17"/>
    </row>
    <row r="41" spans="1:24" ht="12" thickBot="1" x14ac:dyDescent="0.25">
      <c r="A41" s="13"/>
      <c r="B41" s="7" t="s">
        <v>102</v>
      </c>
      <c r="C41" s="25">
        <f>SUM(C37:C40)</f>
        <v>1196.3499999999999</v>
      </c>
      <c r="D41" s="15"/>
      <c r="E41" s="13" t="s">
        <v>103</v>
      </c>
      <c r="F41" s="13" t="s">
        <v>44</v>
      </c>
      <c r="G41" s="17">
        <v>43.2</v>
      </c>
      <c r="H41" s="4"/>
      <c r="I41" s="4"/>
      <c r="J41" s="4"/>
      <c r="K41" s="4"/>
      <c r="L41" s="4"/>
      <c r="M41" s="17"/>
      <c r="N41" s="4"/>
      <c r="O41" s="4"/>
      <c r="P41" s="4"/>
      <c r="Q41" s="4"/>
      <c r="R41" s="17">
        <v>36</v>
      </c>
      <c r="S41" s="17"/>
      <c r="T41" s="17"/>
      <c r="U41" s="17"/>
      <c r="V41" s="17"/>
      <c r="W41" s="17">
        <v>7.2</v>
      </c>
      <c r="X41" s="4"/>
    </row>
    <row r="42" spans="1:24" ht="12" thickTop="1" x14ac:dyDescent="0.2">
      <c r="A42" s="31">
        <v>44502</v>
      </c>
      <c r="B42" s="13" t="s">
        <v>104</v>
      </c>
      <c r="C42" s="17">
        <v>180</v>
      </c>
      <c r="D42" s="15"/>
      <c r="E42" s="13" t="s">
        <v>105</v>
      </c>
      <c r="F42" s="13" t="s">
        <v>44</v>
      </c>
      <c r="G42" s="17">
        <v>105</v>
      </c>
      <c r="H42" s="4"/>
      <c r="I42" s="4"/>
      <c r="J42" s="4"/>
      <c r="K42" s="4"/>
      <c r="L42" s="4"/>
      <c r="M42" s="17">
        <v>105</v>
      </c>
      <c r="N42" s="4"/>
      <c r="O42" s="4"/>
      <c r="P42" s="4"/>
      <c r="Q42" s="4"/>
      <c r="R42" s="17"/>
      <c r="S42" s="17"/>
      <c r="T42" s="17"/>
      <c r="U42" s="17"/>
      <c r="V42" s="17"/>
      <c r="W42" s="17"/>
      <c r="X42" s="4"/>
    </row>
    <row r="43" spans="1:24" x14ac:dyDescent="0.2">
      <c r="A43" s="31">
        <v>44504</v>
      </c>
      <c r="B43" s="13" t="s">
        <v>70</v>
      </c>
      <c r="C43" s="17">
        <v>200</v>
      </c>
      <c r="D43" s="15"/>
      <c r="E43" s="13" t="s">
        <v>106</v>
      </c>
      <c r="F43" s="13" t="s">
        <v>44</v>
      </c>
      <c r="G43" s="17">
        <v>75.599999999999994</v>
      </c>
      <c r="H43" s="4"/>
      <c r="I43" s="4"/>
      <c r="J43" s="4"/>
      <c r="K43" s="4"/>
      <c r="L43" s="4"/>
      <c r="M43" s="17"/>
      <c r="N43" s="4"/>
      <c r="O43" s="4"/>
      <c r="P43" s="4">
        <v>63</v>
      </c>
      <c r="Q43" s="4"/>
      <c r="R43" s="17"/>
      <c r="S43" s="17"/>
      <c r="T43" s="17"/>
      <c r="U43" s="17"/>
      <c r="V43" s="17"/>
      <c r="W43" s="17">
        <v>12.6</v>
      </c>
      <c r="X43" s="4"/>
    </row>
    <row r="44" spans="1:24" x14ac:dyDescent="0.2">
      <c r="A44" s="13" t="s">
        <v>107</v>
      </c>
      <c r="B44" s="13" t="s">
        <v>108</v>
      </c>
      <c r="C44" s="17">
        <v>189</v>
      </c>
      <c r="D44" s="15"/>
      <c r="E44" s="13" t="s">
        <v>109</v>
      </c>
      <c r="F44" s="13" t="s">
        <v>44</v>
      </c>
      <c r="G44" s="37">
        <v>12001.44</v>
      </c>
      <c r="H44" s="4"/>
      <c r="I44" s="4"/>
      <c r="J44" s="4"/>
      <c r="K44" s="4"/>
      <c r="L44" s="4"/>
      <c r="M44" s="17"/>
      <c r="N44" s="4"/>
      <c r="O44" s="4"/>
      <c r="P44" s="4"/>
      <c r="Q44" s="4">
        <v>10001.200000000001</v>
      </c>
      <c r="R44" s="17"/>
      <c r="S44" s="17"/>
      <c r="T44" s="17"/>
      <c r="U44" s="17"/>
      <c r="V44" s="17"/>
      <c r="W44" s="17">
        <v>2000.24</v>
      </c>
      <c r="X44" s="4"/>
    </row>
    <row r="45" spans="1:24" x14ac:dyDescent="0.2">
      <c r="A45" s="13"/>
      <c r="B45" s="13" t="s">
        <v>110</v>
      </c>
      <c r="C45" s="17">
        <v>200</v>
      </c>
      <c r="D45" s="15"/>
      <c r="E45" s="13" t="s">
        <v>111</v>
      </c>
      <c r="F45" s="13" t="s">
        <v>44</v>
      </c>
      <c r="G45" s="17">
        <v>112.5</v>
      </c>
      <c r="H45" s="4"/>
      <c r="I45" s="4"/>
      <c r="J45" s="4"/>
      <c r="K45" s="4"/>
      <c r="L45" s="4"/>
      <c r="M45" s="17"/>
      <c r="N45" s="4"/>
      <c r="O45" s="4"/>
      <c r="P45" s="4">
        <v>107.15</v>
      </c>
      <c r="Q45" s="4"/>
      <c r="R45" s="17"/>
      <c r="S45" s="17"/>
      <c r="T45" s="17"/>
      <c r="U45" s="17"/>
      <c r="V45" s="17"/>
      <c r="W45" s="17">
        <v>5.35</v>
      </c>
      <c r="X45" s="4"/>
    </row>
    <row r="46" spans="1:24" x14ac:dyDescent="0.2">
      <c r="A46" s="13"/>
      <c r="B46" s="7" t="s">
        <v>112</v>
      </c>
      <c r="C46" s="4">
        <f>SUM(C42:C45)</f>
        <v>769</v>
      </c>
      <c r="D46" s="15"/>
      <c r="E46" s="13" t="s">
        <v>113</v>
      </c>
      <c r="F46" s="13" t="s">
        <v>44</v>
      </c>
      <c r="G46" s="17">
        <v>22</v>
      </c>
      <c r="H46" s="4"/>
      <c r="I46" s="4"/>
      <c r="J46" s="4"/>
      <c r="K46" s="4">
        <v>22</v>
      </c>
      <c r="L46" s="4"/>
      <c r="M46" s="17"/>
      <c r="N46" s="4"/>
      <c r="O46" s="4"/>
      <c r="P46" s="4"/>
      <c r="Q46" s="4"/>
      <c r="R46" s="17"/>
      <c r="S46" s="17"/>
      <c r="T46" s="17"/>
      <c r="U46" s="17"/>
      <c r="V46" s="17"/>
      <c r="W46" s="17"/>
      <c r="X46" s="4"/>
    </row>
    <row r="47" spans="1:24" x14ac:dyDescent="0.2">
      <c r="A47" s="31">
        <v>44903</v>
      </c>
      <c r="B47" s="13" t="s">
        <v>114</v>
      </c>
      <c r="C47" s="17">
        <v>225</v>
      </c>
      <c r="D47" s="15">
        <v>44377</v>
      </c>
      <c r="E47" s="13" t="s">
        <v>89</v>
      </c>
      <c r="F47" s="13" t="s">
        <v>44</v>
      </c>
      <c r="G47" s="17">
        <v>835.1</v>
      </c>
      <c r="H47" s="4">
        <v>835.1</v>
      </c>
      <c r="I47" s="4"/>
      <c r="J47" s="4"/>
      <c r="K47" s="4"/>
      <c r="L47" s="4"/>
      <c r="M47" s="17"/>
      <c r="N47" s="4"/>
      <c r="O47" s="4"/>
      <c r="P47" s="4"/>
      <c r="Q47" s="4"/>
      <c r="R47" s="17"/>
      <c r="S47" s="17"/>
      <c r="T47" s="17"/>
      <c r="U47" s="17"/>
      <c r="V47" s="17"/>
      <c r="W47" s="17"/>
      <c r="X47" s="4"/>
    </row>
    <row r="48" spans="1:24" x14ac:dyDescent="0.2">
      <c r="A48" s="15"/>
      <c r="B48" s="13" t="s">
        <v>115</v>
      </c>
      <c r="C48" s="17">
        <v>3834.45</v>
      </c>
      <c r="D48" s="15"/>
      <c r="E48" s="13" t="s">
        <v>116</v>
      </c>
      <c r="F48" s="14" t="s">
        <v>44</v>
      </c>
      <c r="G48" s="237">
        <v>15.41</v>
      </c>
      <c r="H48" s="237"/>
      <c r="I48" s="237">
        <v>15.41</v>
      </c>
      <c r="J48" s="237"/>
      <c r="K48" s="237"/>
      <c r="L48" s="237"/>
      <c r="M48" s="237"/>
      <c r="N48" s="237"/>
      <c r="O48" s="237"/>
      <c r="P48" s="237"/>
      <c r="Q48" s="237"/>
      <c r="R48" s="237"/>
      <c r="S48" s="4"/>
      <c r="T48" s="237"/>
      <c r="U48" s="237"/>
      <c r="V48" s="237"/>
      <c r="W48" s="237"/>
      <c r="X48" s="17">
        <f>G48-SUM(H48:W48)</f>
        <v>0</v>
      </c>
    </row>
    <row r="49" spans="1:25" x14ac:dyDescent="0.2">
      <c r="A49" s="13"/>
      <c r="B49" s="13" t="s">
        <v>117</v>
      </c>
      <c r="C49" s="17">
        <v>3235</v>
      </c>
      <c r="D49" s="5"/>
      <c r="E49" s="13" t="s">
        <v>118</v>
      </c>
      <c r="F49" s="14" t="s">
        <v>44</v>
      </c>
      <c r="G49" s="6">
        <v>18</v>
      </c>
      <c r="H49" s="237"/>
      <c r="I49" s="237"/>
      <c r="J49" s="237"/>
      <c r="K49" s="237"/>
      <c r="L49" s="237">
        <v>18</v>
      </c>
      <c r="M49" s="237"/>
      <c r="N49" s="237"/>
      <c r="O49" s="237"/>
      <c r="P49" s="237"/>
      <c r="Q49" s="237"/>
      <c r="R49" s="237"/>
      <c r="S49" s="4"/>
      <c r="T49" s="237"/>
      <c r="U49" s="237"/>
      <c r="V49" s="237"/>
      <c r="W49" s="237"/>
      <c r="X49" s="17"/>
      <c r="Y49" s="13"/>
    </row>
    <row r="50" spans="1:25" x14ac:dyDescent="0.2">
      <c r="A50" s="13"/>
      <c r="B50" s="13" t="s">
        <v>119</v>
      </c>
      <c r="C50" s="13">
        <v>18000</v>
      </c>
      <c r="D50" s="21">
        <v>44348</v>
      </c>
      <c r="E50" s="7" t="s">
        <v>24</v>
      </c>
      <c r="F50" s="14"/>
      <c r="G50" s="6">
        <f>SUM(G34:G49)</f>
        <v>13865.740000000002</v>
      </c>
      <c r="H50" s="6">
        <f t="shared" ref="H50:W50" si="3">SUM(H34:H49)</f>
        <v>835.1</v>
      </c>
      <c r="I50" s="6">
        <f t="shared" si="3"/>
        <v>15.41</v>
      </c>
      <c r="J50" s="6">
        <f t="shared" si="3"/>
        <v>0</v>
      </c>
      <c r="K50" s="6">
        <f t="shared" si="3"/>
        <v>28.66</v>
      </c>
      <c r="L50" s="6">
        <f t="shared" si="3"/>
        <v>51.18</v>
      </c>
      <c r="M50" s="6">
        <f t="shared" si="3"/>
        <v>105</v>
      </c>
      <c r="N50" s="6">
        <f t="shared" si="3"/>
        <v>0</v>
      </c>
      <c r="O50" s="6">
        <f t="shared" si="3"/>
        <v>0</v>
      </c>
      <c r="P50" s="6">
        <f t="shared" si="3"/>
        <v>170.15</v>
      </c>
      <c r="Q50" s="6">
        <f t="shared" si="3"/>
        <v>10001.200000000001</v>
      </c>
      <c r="R50" s="6">
        <f t="shared" si="3"/>
        <v>36</v>
      </c>
      <c r="S50" s="6">
        <f t="shared" si="3"/>
        <v>0</v>
      </c>
      <c r="T50" s="6">
        <f t="shared" si="3"/>
        <v>596.31999999999994</v>
      </c>
      <c r="U50" s="6">
        <f t="shared" si="3"/>
        <v>0</v>
      </c>
      <c r="V50" s="6">
        <f t="shared" si="3"/>
        <v>0</v>
      </c>
      <c r="W50" s="6">
        <f t="shared" si="3"/>
        <v>2026.72</v>
      </c>
      <c r="X50" s="17">
        <f>G50-SUM(H50:W50)</f>
        <v>0</v>
      </c>
      <c r="Y50" s="13"/>
    </row>
    <row r="51" spans="1:25" x14ac:dyDescent="0.2">
      <c r="A51" s="15"/>
      <c r="B51" s="7" t="s">
        <v>120</v>
      </c>
      <c r="C51" s="4">
        <f>SUM(C47:C50)</f>
        <v>25294.45</v>
      </c>
      <c r="D51" s="237"/>
      <c r="E51" s="13" t="s">
        <v>121</v>
      </c>
      <c r="F51" s="13" t="s">
        <v>44</v>
      </c>
      <c r="G51" s="17">
        <v>550</v>
      </c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>
        <v>0</v>
      </c>
      <c r="U51" s="17">
        <v>550</v>
      </c>
      <c r="V51" s="17"/>
      <c r="W51" s="17"/>
      <c r="X51" s="17"/>
      <c r="Y51" s="13"/>
    </row>
    <row r="52" spans="1:25" x14ac:dyDescent="0.2">
      <c r="A52" s="13"/>
      <c r="B52" s="7"/>
      <c r="C52" s="13"/>
      <c r="D52" s="6"/>
      <c r="E52" s="13" t="s">
        <v>122</v>
      </c>
      <c r="F52" s="13" t="s">
        <v>44</v>
      </c>
      <c r="G52" s="17">
        <v>35</v>
      </c>
      <c r="H52" s="17"/>
      <c r="I52" s="17"/>
      <c r="J52" s="17"/>
      <c r="K52" s="17"/>
      <c r="L52" s="17"/>
      <c r="M52" s="17">
        <v>35</v>
      </c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3"/>
    </row>
    <row r="53" spans="1:25" ht="12.75" x14ac:dyDescent="0.2">
      <c r="A53" s="15"/>
      <c r="B53" s="13"/>
      <c r="C53" s="4"/>
      <c r="D53" s="15"/>
      <c r="E53" s="13" t="s">
        <v>123</v>
      </c>
      <c r="F53" s="13" t="s">
        <v>44</v>
      </c>
      <c r="G53" s="17">
        <v>60</v>
      </c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>
        <v>60</v>
      </c>
      <c r="V53" s="17"/>
      <c r="W53" s="17">
        <v>0</v>
      </c>
      <c r="X53" s="17"/>
      <c r="Y53" s="3"/>
    </row>
    <row r="54" spans="1:25" ht="12.75" x14ac:dyDescent="0.2">
      <c r="A54" s="13"/>
      <c r="B54" s="13"/>
      <c r="C54" s="17"/>
      <c r="D54" s="15"/>
      <c r="E54" s="13" t="s">
        <v>101</v>
      </c>
      <c r="F54" s="13" t="s">
        <v>44</v>
      </c>
      <c r="G54" s="17">
        <v>570</v>
      </c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>
        <v>570</v>
      </c>
      <c r="U54" s="17"/>
      <c r="V54" s="17"/>
      <c r="W54" s="17"/>
      <c r="X54" s="17"/>
      <c r="Y54" s="3"/>
    </row>
    <row r="55" spans="1:25" ht="12.75" x14ac:dyDescent="0.2">
      <c r="A55" s="15"/>
      <c r="B55" s="13"/>
      <c r="C55" s="17"/>
      <c r="D55" s="17"/>
      <c r="E55" s="13" t="s">
        <v>124</v>
      </c>
      <c r="F55" s="13" t="s">
        <v>44</v>
      </c>
      <c r="G55" s="17">
        <v>120.01</v>
      </c>
      <c r="H55" s="17"/>
      <c r="I55" s="17"/>
      <c r="J55" s="17"/>
      <c r="K55" s="17"/>
      <c r="L55" s="17"/>
      <c r="M55" s="17"/>
      <c r="N55" s="17"/>
      <c r="O55" s="17"/>
      <c r="P55" s="17">
        <v>114.3</v>
      </c>
      <c r="Q55" s="17"/>
      <c r="R55" s="17"/>
      <c r="S55" s="17"/>
      <c r="T55" s="17"/>
      <c r="U55" s="17"/>
      <c r="V55" s="17"/>
      <c r="W55" s="17">
        <v>5.71</v>
      </c>
      <c r="X55" s="17"/>
      <c r="Y55" s="3"/>
    </row>
    <row r="56" spans="1:25" ht="12.75" x14ac:dyDescent="0.2">
      <c r="A56" s="13"/>
      <c r="B56" s="13"/>
      <c r="C56" s="17"/>
      <c r="D56" s="17"/>
      <c r="E56" s="13" t="s">
        <v>125</v>
      </c>
      <c r="F56" s="13" t="s">
        <v>44</v>
      </c>
      <c r="G56" s="17">
        <v>78.97</v>
      </c>
      <c r="H56" s="17">
        <v>78.97</v>
      </c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3"/>
    </row>
    <row r="57" spans="1:25" ht="12.75" x14ac:dyDescent="0.2">
      <c r="A57" s="15"/>
      <c r="B57" s="13"/>
      <c r="C57" s="17"/>
      <c r="D57" s="17"/>
      <c r="E57" s="13" t="s">
        <v>126</v>
      </c>
      <c r="F57" s="13" t="s">
        <v>44</v>
      </c>
      <c r="G57" s="17">
        <v>8.1</v>
      </c>
      <c r="H57" s="17"/>
      <c r="I57" s="17"/>
      <c r="J57" s="17"/>
      <c r="K57" s="17"/>
      <c r="L57" s="17">
        <v>8.1</v>
      </c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3"/>
    </row>
    <row r="58" spans="1:25" ht="12.75" x14ac:dyDescent="0.2">
      <c r="A58" s="13"/>
      <c r="B58" s="7"/>
      <c r="C58" s="17"/>
      <c r="D58" s="17"/>
      <c r="E58" s="13" t="s">
        <v>62</v>
      </c>
      <c r="F58" s="13" t="s">
        <v>44</v>
      </c>
      <c r="G58" s="17">
        <v>7.99</v>
      </c>
      <c r="H58" s="17"/>
      <c r="I58" s="17"/>
      <c r="J58" s="17"/>
      <c r="K58" s="17">
        <v>6.66</v>
      </c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>
        <v>1.33</v>
      </c>
      <c r="X58" s="17"/>
      <c r="Y58" s="3"/>
    </row>
    <row r="59" spans="1:25" ht="12.75" x14ac:dyDescent="0.2">
      <c r="A59" s="13"/>
      <c r="B59" s="13"/>
      <c r="C59" s="4"/>
      <c r="D59" s="17"/>
      <c r="E59" s="13" t="s">
        <v>64</v>
      </c>
      <c r="F59" s="13" t="s">
        <v>44</v>
      </c>
      <c r="G59" s="17">
        <v>12.49</v>
      </c>
      <c r="H59" s="17"/>
      <c r="I59" s="17"/>
      <c r="J59" s="17"/>
      <c r="K59" s="17"/>
      <c r="L59" s="17">
        <v>12.49</v>
      </c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3"/>
    </row>
    <row r="60" spans="1:25" ht="12.75" x14ac:dyDescent="0.2">
      <c r="A60" s="13"/>
      <c r="B60" s="13"/>
      <c r="C60" s="17"/>
      <c r="D60" s="15"/>
      <c r="E60" s="13" t="s">
        <v>67</v>
      </c>
      <c r="F60" s="13" t="s">
        <v>44</v>
      </c>
      <c r="G60" s="22">
        <v>15.61</v>
      </c>
      <c r="H60"/>
      <c r="I60">
        <v>15.61</v>
      </c>
      <c r="J60"/>
      <c r="K60"/>
      <c r="L60"/>
      <c r="M60"/>
      <c r="N60"/>
      <c r="O60"/>
      <c r="P60"/>
      <c r="Q60"/>
      <c r="R60"/>
      <c r="S60"/>
      <c r="T60" s="237"/>
      <c r="U60" s="237"/>
      <c r="V60" s="237"/>
      <c r="W60" s="237"/>
      <c r="X60" s="17"/>
      <c r="Y60" s="3"/>
    </row>
    <row r="61" spans="1:25" ht="12.75" x14ac:dyDescent="0.2">
      <c r="A61" s="15"/>
      <c r="B61" s="13"/>
      <c r="C61" s="17"/>
      <c r="D61" s="17"/>
      <c r="E61" s="13" t="s">
        <v>127</v>
      </c>
      <c r="F61" s="13" t="s">
        <v>44</v>
      </c>
      <c r="G61" s="17">
        <v>16.75</v>
      </c>
      <c r="H61" s="17"/>
      <c r="I61" s="17"/>
      <c r="J61" s="17"/>
      <c r="K61" s="17">
        <v>16.75</v>
      </c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3"/>
    </row>
    <row r="62" spans="1:25" ht="12.75" x14ac:dyDescent="0.2">
      <c r="A62" s="31"/>
      <c r="B62" s="7"/>
      <c r="C62" s="23"/>
      <c r="D62"/>
      <c r="E62" s="13" t="s">
        <v>128</v>
      </c>
      <c r="F62" s="13" t="s">
        <v>44</v>
      </c>
      <c r="G62" s="17">
        <v>24.95</v>
      </c>
      <c r="H62" s="17"/>
      <c r="I62" s="17"/>
      <c r="J62" s="17"/>
      <c r="K62" s="17"/>
      <c r="L62" s="17">
        <v>20.79</v>
      </c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>
        <v>4.16</v>
      </c>
      <c r="X62" s="17"/>
      <c r="Y62" s="3"/>
    </row>
    <row r="63" spans="1:25" ht="12.75" x14ac:dyDescent="0.2">
      <c r="A63" s="31"/>
      <c r="B63" s="13"/>
      <c r="C63" s="4"/>
      <c r="D63" s="15"/>
      <c r="E63" s="13" t="s">
        <v>92</v>
      </c>
      <c r="F63" s="13" t="s">
        <v>44</v>
      </c>
      <c r="G63" s="17">
        <v>5.58</v>
      </c>
      <c r="H63" s="17"/>
      <c r="I63" s="17">
        <v>0</v>
      </c>
      <c r="J63" s="17"/>
      <c r="K63" s="17"/>
      <c r="L63" s="17">
        <v>5.58</v>
      </c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3"/>
    </row>
    <row r="64" spans="1:25" ht="12.75" x14ac:dyDescent="0.2">
      <c r="A64" s="31"/>
      <c r="B64" s="13"/>
      <c r="C64" s="4"/>
      <c r="D64" s="15"/>
      <c r="E64" s="13" t="s">
        <v>129</v>
      </c>
      <c r="F64" s="13" t="s">
        <v>44</v>
      </c>
      <c r="G64" s="17">
        <v>176</v>
      </c>
      <c r="H64" s="17"/>
      <c r="I64" s="17"/>
      <c r="J64" s="17"/>
      <c r="K64" s="17"/>
      <c r="L64" s="17"/>
      <c r="M64" s="17"/>
      <c r="N64" s="17">
        <v>176</v>
      </c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3"/>
    </row>
    <row r="65" spans="1:25" ht="12.75" x14ac:dyDescent="0.2">
      <c r="A65" s="31"/>
      <c r="B65" s="13"/>
      <c r="C65" s="4"/>
      <c r="D65" s="15"/>
      <c r="E65" s="13" t="s">
        <v>89</v>
      </c>
      <c r="F65" s="13" t="s">
        <v>44</v>
      </c>
      <c r="G65" s="17">
        <v>834.9</v>
      </c>
      <c r="H65" s="17">
        <v>834.9</v>
      </c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3"/>
    </row>
    <row r="66" spans="1:25" ht="12.75" x14ac:dyDescent="0.2">
      <c r="A66" s="31"/>
      <c r="B66" s="13"/>
      <c r="C66" s="17"/>
      <c r="D66" s="17"/>
      <c r="E66" s="7" t="s">
        <v>130</v>
      </c>
      <c r="F66" s="13"/>
      <c r="G66" s="4">
        <f>SUM(G51:G65)</f>
        <v>2516.35</v>
      </c>
      <c r="H66" s="4">
        <f t="shared" ref="H66:W66" si="4">SUM(H51:H65)</f>
        <v>913.87</v>
      </c>
      <c r="I66" s="4">
        <f t="shared" si="4"/>
        <v>15.61</v>
      </c>
      <c r="J66" s="4">
        <f t="shared" si="4"/>
        <v>0</v>
      </c>
      <c r="K66" s="4">
        <f t="shared" si="4"/>
        <v>23.41</v>
      </c>
      <c r="L66" s="4">
        <f t="shared" si="4"/>
        <v>46.959999999999994</v>
      </c>
      <c r="M66" s="4">
        <f t="shared" si="4"/>
        <v>35</v>
      </c>
      <c r="N66" s="4">
        <f t="shared" si="4"/>
        <v>176</v>
      </c>
      <c r="O66" s="4">
        <f t="shared" si="4"/>
        <v>0</v>
      </c>
      <c r="P66" s="4">
        <f t="shared" si="4"/>
        <v>114.3</v>
      </c>
      <c r="Q66" s="4">
        <f t="shared" si="4"/>
        <v>0</v>
      </c>
      <c r="R66" s="4">
        <f t="shared" si="4"/>
        <v>0</v>
      </c>
      <c r="S66" s="4">
        <f t="shared" si="4"/>
        <v>0</v>
      </c>
      <c r="T66" s="4">
        <f t="shared" si="4"/>
        <v>570</v>
      </c>
      <c r="U66" s="4">
        <f t="shared" si="4"/>
        <v>610</v>
      </c>
      <c r="V66" s="4">
        <f t="shared" si="4"/>
        <v>0</v>
      </c>
      <c r="W66" s="4">
        <f t="shared" si="4"/>
        <v>11.2</v>
      </c>
      <c r="X66" s="4">
        <f>SUM(X51:X62)</f>
        <v>0</v>
      </c>
      <c r="Y66" s="3"/>
    </row>
    <row r="67" spans="1:25" ht="12.75" x14ac:dyDescent="0.2">
      <c r="A67" s="13"/>
      <c r="B67" s="13"/>
      <c r="C67" s="13"/>
      <c r="D67" s="17"/>
      <c r="E67" s="13" t="s">
        <v>101</v>
      </c>
      <c r="F67" s="13" t="s">
        <v>44</v>
      </c>
      <c r="G67" s="17">
        <v>570</v>
      </c>
      <c r="H67" s="4"/>
      <c r="I67" s="4"/>
      <c r="J67" s="4"/>
      <c r="K67" s="4"/>
      <c r="L67" s="4"/>
      <c r="M67" s="4"/>
      <c r="N67" s="4"/>
      <c r="O67" s="4"/>
      <c r="P67" s="4"/>
      <c r="Q67" s="17"/>
      <c r="R67" s="17"/>
      <c r="S67" s="17"/>
      <c r="T67" s="17">
        <v>570</v>
      </c>
      <c r="U67" s="17"/>
      <c r="V67" s="17"/>
      <c r="W67" s="17"/>
      <c r="X67" s="17"/>
      <c r="Y67" s="3"/>
    </row>
    <row r="68" spans="1:25" ht="12.75" x14ac:dyDescent="0.2">
      <c r="A68" s="13"/>
      <c r="B68" s="13"/>
      <c r="C68" s="13"/>
      <c r="D68" s="8"/>
      <c r="E68" s="13" t="s">
        <v>131</v>
      </c>
      <c r="F68" s="13" t="s">
        <v>44</v>
      </c>
      <c r="G68" s="17">
        <v>127.68</v>
      </c>
      <c r="H68" s="17"/>
      <c r="I68" s="17"/>
      <c r="J68" s="17"/>
      <c r="K68" s="17"/>
      <c r="L68" s="17"/>
      <c r="M68" s="17"/>
      <c r="N68" s="17"/>
      <c r="O68" s="17"/>
      <c r="P68" s="17">
        <v>121.61</v>
      </c>
      <c r="Q68" s="17"/>
      <c r="R68" s="17"/>
      <c r="S68" s="17"/>
      <c r="T68" s="17"/>
      <c r="U68" s="17"/>
      <c r="V68" s="17"/>
      <c r="W68" s="17">
        <v>6.07</v>
      </c>
      <c r="X68" s="17"/>
      <c r="Y68" s="3"/>
    </row>
    <row r="69" spans="1:25" ht="12.75" x14ac:dyDescent="0.2">
      <c r="A69" s="15"/>
      <c r="B69" s="13"/>
      <c r="C69" s="17"/>
      <c r="D69" s="15"/>
      <c r="E69" s="13" t="s">
        <v>67</v>
      </c>
      <c r="F69" s="13" t="s">
        <v>44</v>
      </c>
      <c r="G69" s="17">
        <v>15.61</v>
      </c>
      <c r="H69" s="17"/>
      <c r="I69" s="17">
        <v>15.61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3"/>
    </row>
    <row r="70" spans="1:25" ht="12.75" x14ac:dyDescent="0.2">
      <c r="A70" s="13"/>
      <c r="B70" s="7"/>
      <c r="C70" s="17"/>
      <c r="D70" s="15"/>
      <c r="E70" s="13" t="s">
        <v>89</v>
      </c>
      <c r="F70" s="13" t="s">
        <v>44</v>
      </c>
      <c r="G70" s="17">
        <v>834.9</v>
      </c>
      <c r="H70" s="17">
        <v>834.9</v>
      </c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3"/>
    </row>
    <row r="71" spans="1:25" ht="12.75" x14ac:dyDescent="0.2">
      <c r="A71" s="13"/>
      <c r="B71" s="7"/>
      <c r="C71" s="4"/>
      <c r="D71" s="15"/>
      <c r="E71" s="13"/>
      <c r="F71" s="13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3"/>
    </row>
    <row r="72" spans="1:25" ht="12.75" x14ac:dyDescent="0.2">
      <c r="A72" s="13"/>
      <c r="B72" s="13"/>
      <c r="C72" s="4"/>
      <c r="D72" s="15"/>
      <c r="E72" s="7" t="s">
        <v>132</v>
      </c>
      <c r="F72" s="14"/>
      <c r="G72" s="6">
        <f>SUM(G67:G71)</f>
        <v>1548.19</v>
      </c>
      <c r="H72" s="6">
        <f t="shared" ref="H72:V72" si="5">SUM(H67:H70)</f>
        <v>834.9</v>
      </c>
      <c r="I72" s="6">
        <f t="shared" si="5"/>
        <v>15.61</v>
      </c>
      <c r="J72" s="6">
        <f t="shared" si="5"/>
        <v>0</v>
      </c>
      <c r="K72" s="6">
        <f t="shared" si="5"/>
        <v>0</v>
      </c>
      <c r="L72" s="6">
        <f t="shared" si="5"/>
        <v>0</v>
      </c>
      <c r="M72" s="6">
        <f t="shared" si="5"/>
        <v>0</v>
      </c>
      <c r="N72" s="6">
        <f t="shared" si="5"/>
        <v>0</v>
      </c>
      <c r="O72" s="6">
        <f t="shared" si="5"/>
        <v>0</v>
      </c>
      <c r="P72" s="6">
        <f t="shared" si="5"/>
        <v>121.61</v>
      </c>
      <c r="Q72" s="6">
        <f t="shared" si="5"/>
        <v>0</v>
      </c>
      <c r="R72" s="6">
        <f t="shared" si="5"/>
        <v>0</v>
      </c>
      <c r="S72" s="6">
        <f t="shared" si="5"/>
        <v>0</v>
      </c>
      <c r="T72" s="6">
        <f t="shared" si="5"/>
        <v>570</v>
      </c>
      <c r="U72" s="6">
        <f t="shared" si="5"/>
        <v>0</v>
      </c>
      <c r="V72" s="6">
        <f t="shared" si="5"/>
        <v>0</v>
      </c>
      <c r="W72" s="6">
        <f>SUM(W67:W71)</f>
        <v>6.07</v>
      </c>
      <c r="X72" s="4">
        <f>G72-SUM(H72:W72)</f>
        <v>0</v>
      </c>
      <c r="Y72" s="3"/>
    </row>
    <row r="73" spans="1:25" ht="12.75" x14ac:dyDescent="0.2">
      <c r="A73" s="13"/>
      <c r="B73" s="13"/>
      <c r="C73" s="17"/>
      <c r="D73" s="15"/>
      <c r="E73" s="13" t="s">
        <v>133</v>
      </c>
      <c r="F73" s="13" t="s">
        <v>44</v>
      </c>
      <c r="G73" s="17">
        <v>56.87</v>
      </c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>
        <v>47.39</v>
      </c>
      <c r="U73" s="17"/>
      <c r="V73" s="17"/>
      <c r="W73" s="17">
        <v>9.48</v>
      </c>
      <c r="X73" s="17"/>
      <c r="Y73" s="3"/>
    </row>
    <row r="74" spans="1:25" ht="12.75" x14ac:dyDescent="0.2">
      <c r="A74" s="7"/>
      <c r="B74" s="7"/>
      <c r="C74" s="17"/>
      <c r="D74" s="21"/>
      <c r="E74" s="13" t="s">
        <v>134</v>
      </c>
      <c r="F74" s="13" t="s">
        <v>44</v>
      </c>
      <c r="G74" s="17">
        <v>186.46</v>
      </c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>
        <v>186.46</v>
      </c>
      <c r="V74" s="17"/>
      <c r="W74" s="17"/>
      <c r="X74" s="17"/>
      <c r="Y74" s="3"/>
    </row>
    <row r="75" spans="1:25" ht="12.75" x14ac:dyDescent="0.2">
      <c r="A75" s="15"/>
      <c r="B75" s="13"/>
      <c r="C75" s="4"/>
      <c r="D75" s="15"/>
      <c r="E75" s="13" t="s">
        <v>135</v>
      </c>
      <c r="F75" s="13" t="s">
        <v>44</v>
      </c>
      <c r="G75" s="17">
        <v>46</v>
      </c>
      <c r="H75" s="17"/>
      <c r="I75" s="17"/>
      <c r="J75" s="17"/>
      <c r="K75" s="17"/>
      <c r="L75" s="17">
        <v>46</v>
      </c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3"/>
    </row>
    <row r="76" spans="1:25" ht="12.75" x14ac:dyDescent="0.2">
      <c r="A76" s="15"/>
      <c r="B76" s="13"/>
      <c r="C76" s="17"/>
      <c r="D76" s="15"/>
      <c r="E76" s="13" t="s">
        <v>136</v>
      </c>
      <c r="F76" s="13" t="s">
        <v>44</v>
      </c>
      <c r="G76" s="17">
        <v>360</v>
      </c>
      <c r="H76" s="17"/>
      <c r="I76" s="17"/>
      <c r="J76" s="17"/>
      <c r="K76" s="17"/>
      <c r="L76" s="17"/>
      <c r="M76" s="17"/>
      <c r="N76" s="17"/>
      <c r="O76" s="17">
        <v>300</v>
      </c>
      <c r="P76" s="17"/>
      <c r="Q76" s="17"/>
      <c r="R76" s="17"/>
      <c r="S76" s="17"/>
      <c r="T76" s="17"/>
      <c r="U76" s="17"/>
      <c r="V76" s="17"/>
      <c r="W76" s="17">
        <v>60</v>
      </c>
      <c r="X76" s="17"/>
      <c r="Y76" s="3"/>
    </row>
    <row r="77" spans="1:25" ht="12.75" x14ac:dyDescent="0.2">
      <c r="A77" s="31"/>
      <c r="B77" s="13"/>
      <c r="C77" s="17"/>
      <c r="D77" s="15"/>
      <c r="E77" s="13" t="s">
        <v>137</v>
      </c>
      <c r="F77" s="13" t="s">
        <v>44</v>
      </c>
      <c r="G77" s="17">
        <v>118.51</v>
      </c>
      <c r="H77" s="17"/>
      <c r="I77" s="17"/>
      <c r="J77" s="17"/>
      <c r="K77" s="17"/>
      <c r="L77" s="17"/>
      <c r="M77" s="17"/>
      <c r="N77" s="17"/>
      <c r="O77" s="17"/>
      <c r="P77" s="17">
        <v>112.87</v>
      </c>
      <c r="Q77" s="17"/>
      <c r="R77" s="17"/>
      <c r="S77" s="17"/>
      <c r="T77" s="17"/>
      <c r="U77" s="17"/>
      <c r="V77" s="17"/>
      <c r="W77" s="17">
        <v>5.64</v>
      </c>
      <c r="X77" s="17"/>
      <c r="Y77" s="3"/>
    </row>
    <row r="78" spans="1:25" ht="12.75" x14ac:dyDescent="0.2">
      <c r="A78" s="31"/>
      <c r="B78" s="13"/>
      <c r="C78" s="30"/>
      <c r="D78" s="15"/>
      <c r="E78" s="13" t="s">
        <v>80</v>
      </c>
      <c r="F78" s="13" t="s">
        <v>44</v>
      </c>
      <c r="G78" s="17">
        <v>14.4</v>
      </c>
      <c r="H78" s="17"/>
      <c r="I78" s="17"/>
      <c r="J78" s="17"/>
      <c r="K78" s="17"/>
      <c r="L78" s="17">
        <v>14.4</v>
      </c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3"/>
    </row>
    <row r="79" spans="1:25" ht="12.75" x14ac:dyDescent="0.2">
      <c r="A79" s="31"/>
      <c r="B79" s="13"/>
      <c r="C79" s="17"/>
      <c r="D79" s="15"/>
      <c r="E79" s="13" t="s">
        <v>138</v>
      </c>
      <c r="F79" s="13" t="s">
        <v>44</v>
      </c>
      <c r="G79" s="17">
        <v>15.41</v>
      </c>
      <c r="H79" s="17"/>
      <c r="I79" s="17">
        <v>15.41</v>
      </c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3"/>
    </row>
    <row r="80" spans="1:25" ht="12.75" x14ac:dyDescent="0.2">
      <c r="A80" s="31"/>
      <c r="B80" s="13"/>
      <c r="C80" s="17"/>
      <c r="D80" s="15"/>
      <c r="E80" s="13" t="s">
        <v>139</v>
      </c>
      <c r="F80" s="13" t="s">
        <v>44</v>
      </c>
      <c r="G80" s="17">
        <v>75.599999999999994</v>
      </c>
      <c r="H80" s="17"/>
      <c r="I80" s="17"/>
      <c r="J80" s="17"/>
      <c r="K80" s="17"/>
      <c r="L80" s="17"/>
      <c r="M80" s="17"/>
      <c r="N80" s="17"/>
      <c r="O80" s="17"/>
      <c r="P80" s="17">
        <v>63</v>
      </c>
      <c r="Q80" s="17"/>
      <c r="R80" s="17"/>
      <c r="S80" s="17"/>
      <c r="T80" s="17"/>
      <c r="U80" s="17"/>
      <c r="V80" s="17"/>
      <c r="W80" s="17">
        <v>12.6</v>
      </c>
      <c r="X80" s="17"/>
      <c r="Y80" s="3"/>
    </row>
    <row r="81" spans="1:25" ht="12.75" x14ac:dyDescent="0.2">
      <c r="A81" s="31"/>
      <c r="B81" s="13"/>
      <c r="C81" s="17"/>
      <c r="D81" s="15"/>
      <c r="E81" s="13" t="s">
        <v>140</v>
      </c>
      <c r="F81" s="13" t="s">
        <v>44</v>
      </c>
      <c r="G81" s="17">
        <v>43.5</v>
      </c>
      <c r="H81" s="17"/>
      <c r="I81" s="17"/>
      <c r="J81" s="17"/>
      <c r="K81" s="17">
        <v>43.5</v>
      </c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3"/>
    </row>
    <row r="82" spans="1:25" ht="12.75" x14ac:dyDescent="0.2">
      <c r="A82" s="31"/>
      <c r="B82" s="13"/>
      <c r="C82" s="17"/>
      <c r="D82" s="15"/>
      <c r="E82" s="13" t="s">
        <v>89</v>
      </c>
      <c r="F82" s="13" t="s">
        <v>44</v>
      </c>
      <c r="G82" s="17">
        <v>834.9</v>
      </c>
      <c r="H82" s="17">
        <v>834.9</v>
      </c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3"/>
    </row>
    <row r="83" spans="1:25" ht="12.75" x14ac:dyDescent="0.2">
      <c r="A83" s="31"/>
      <c r="B83" s="13"/>
      <c r="C83" s="17"/>
      <c r="D83" s="15"/>
      <c r="E83" s="13" t="s">
        <v>141</v>
      </c>
      <c r="F83" s="13" t="s">
        <v>44</v>
      </c>
      <c r="G83" s="17">
        <v>24.98</v>
      </c>
      <c r="H83" s="17"/>
      <c r="I83" s="17"/>
      <c r="J83" s="17"/>
      <c r="K83" s="17"/>
      <c r="L83" s="17">
        <v>24.98</v>
      </c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3"/>
    </row>
    <row r="84" spans="1:25" ht="12.75" x14ac:dyDescent="0.2">
      <c r="A84" s="31"/>
      <c r="B84" s="13"/>
      <c r="C84" s="17"/>
      <c r="D84" s="15"/>
      <c r="E84" s="13" t="s">
        <v>142</v>
      </c>
      <c r="F84" s="13" t="s">
        <v>44</v>
      </c>
      <c r="G84" s="17">
        <v>15.98</v>
      </c>
      <c r="H84" s="17"/>
      <c r="I84" s="17"/>
      <c r="J84" s="17"/>
      <c r="K84" s="17">
        <v>13.32</v>
      </c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>
        <v>2.66</v>
      </c>
      <c r="X84" s="17"/>
      <c r="Y84" s="3"/>
    </row>
    <row r="85" spans="1:25" ht="12.75" x14ac:dyDescent="0.2">
      <c r="A85" s="31"/>
      <c r="B85" s="13"/>
      <c r="C85" s="17"/>
      <c r="D85" s="15"/>
      <c r="E85" s="13" t="s">
        <v>143</v>
      </c>
      <c r="F85" s="13" t="s">
        <v>144</v>
      </c>
      <c r="G85" s="17">
        <v>25</v>
      </c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>
        <v>25</v>
      </c>
      <c r="V85" s="17"/>
      <c r="W85" s="17"/>
      <c r="X85" s="17"/>
      <c r="Y85" s="3"/>
    </row>
    <row r="86" spans="1:25" ht="12.75" x14ac:dyDescent="0.2">
      <c r="A86" s="31"/>
      <c r="B86" s="13"/>
      <c r="C86" s="17"/>
      <c r="D86" s="15"/>
      <c r="E86" s="13" t="s">
        <v>118</v>
      </c>
      <c r="F86" s="13" t="s">
        <v>44</v>
      </c>
      <c r="G86" s="17">
        <v>18</v>
      </c>
      <c r="H86" s="17"/>
      <c r="I86" s="17"/>
      <c r="J86" s="17"/>
      <c r="K86" s="17"/>
      <c r="L86" s="17">
        <v>18</v>
      </c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3"/>
    </row>
    <row r="87" spans="1:25" ht="12.75" x14ac:dyDescent="0.2">
      <c r="A87" s="31"/>
      <c r="B87" s="13"/>
      <c r="C87" s="17"/>
      <c r="D87" s="15"/>
      <c r="E87" s="7" t="s">
        <v>145</v>
      </c>
      <c r="F87" s="13"/>
      <c r="G87" s="4">
        <f>SUM(G73:G86)</f>
        <v>1835.6100000000001</v>
      </c>
      <c r="H87" s="4">
        <f>SUM(H73:H84)</f>
        <v>834.9</v>
      </c>
      <c r="I87" s="4">
        <f>SUM(I73:I84)</f>
        <v>15.41</v>
      </c>
      <c r="J87" s="4">
        <f>SUM(J73:J84)</f>
        <v>0</v>
      </c>
      <c r="K87" s="4">
        <f>SUM(K73:K84)</f>
        <v>56.82</v>
      </c>
      <c r="L87" s="4">
        <f>SUM(L73:L86)</f>
        <v>103.38</v>
      </c>
      <c r="M87" s="4">
        <f t="shared" ref="M87:T87" si="6">SUM(M73:M84)</f>
        <v>0</v>
      </c>
      <c r="N87" s="4">
        <f t="shared" si="6"/>
        <v>0</v>
      </c>
      <c r="O87" s="4">
        <f t="shared" si="6"/>
        <v>300</v>
      </c>
      <c r="P87" s="4">
        <f t="shared" si="6"/>
        <v>175.87</v>
      </c>
      <c r="Q87" s="4">
        <f t="shared" si="6"/>
        <v>0</v>
      </c>
      <c r="R87" s="4">
        <f t="shared" si="6"/>
        <v>0</v>
      </c>
      <c r="S87" s="4">
        <f t="shared" si="6"/>
        <v>0</v>
      </c>
      <c r="T87" s="4">
        <f t="shared" si="6"/>
        <v>47.39</v>
      </c>
      <c r="U87" s="4">
        <f>SUM(U73:U86)</f>
        <v>211.46</v>
      </c>
      <c r="V87" s="4">
        <f>SUM(V73:V84)</f>
        <v>0</v>
      </c>
      <c r="W87" s="4">
        <f>SUM(W73:W84)</f>
        <v>90.38</v>
      </c>
      <c r="X87" s="4">
        <f>SUM(X73:X84)</f>
        <v>0</v>
      </c>
      <c r="Y87" s="3"/>
    </row>
    <row r="88" spans="1:25" ht="12.75" x14ac:dyDescent="0.2">
      <c r="A88" s="7"/>
      <c r="B88" s="13"/>
      <c r="C88" s="17"/>
      <c r="D88" s="15"/>
      <c r="E88" s="13" t="s">
        <v>146</v>
      </c>
      <c r="F88" s="13" t="s">
        <v>44</v>
      </c>
      <c r="G88" s="17">
        <v>104</v>
      </c>
      <c r="H88" s="17"/>
      <c r="I88" s="17"/>
      <c r="J88" s="17"/>
      <c r="K88" s="17"/>
      <c r="L88" s="17"/>
      <c r="M88" s="17"/>
      <c r="N88" s="17">
        <v>104</v>
      </c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3"/>
    </row>
    <row r="89" spans="1:25" ht="12.75" x14ac:dyDescent="0.2">
      <c r="A89" s="13"/>
      <c r="B89" s="13"/>
      <c r="C89" s="17"/>
      <c r="D89" s="17"/>
      <c r="E89" s="13" t="s">
        <v>147</v>
      </c>
      <c r="F89" s="13" t="s">
        <v>44</v>
      </c>
      <c r="G89" s="17">
        <v>36</v>
      </c>
      <c r="H89" s="17"/>
      <c r="I89" s="17"/>
      <c r="J89" s="17"/>
      <c r="K89" s="17">
        <v>36</v>
      </c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3"/>
    </row>
    <row r="90" spans="1:25" ht="12.75" x14ac:dyDescent="0.2">
      <c r="A90" s="15"/>
      <c r="B90" s="13"/>
      <c r="C90" s="30"/>
      <c r="D90" s="15"/>
      <c r="E90" s="13" t="s">
        <v>148</v>
      </c>
      <c r="F90" s="13" t="s">
        <v>44</v>
      </c>
      <c r="G90" s="17">
        <v>570</v>
      </c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>
        <v>570</v>
      </c>
      <c r="U90" s="17"/>
      <c r="V90" s="17"/>
      <c r="W90" s="17"/>
      <c r="X90" s="17"/>
      <c r="Y90" s="3"/>
    </row>
    <row r="91" spans="1:25" ht="12.75" x14ac:dyDescent="0.2">
      <c r="A91" s="31"/>
      <c r="B91" s="13"/>
      <c r="C91" s="9"/>
      <c r="D91" s="17"/>
      <c r="E91" s="13" t="s">
        <v>149</v>
      </c>
      <c r="F91" s="13" t="s">
        <v>44</v>
      </c>
      <c r="G91" s="17">
        <v>15.61</v>
      </c>
      <c r="H91" s="17"/>
      <c r="I91" s="17">
        <v>15.61</v>
      </c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3"/>
    </row>
    <row r="92" spans="1:25" ht="12.75" x14ac:dyDescent="0.2">
      <c r="A92" s="31"/>
      <c r="B92" s="13"/>
      <c r="C92" s="17"/>
      <c r="D92" s="17"/>
      <c r="E92" s="13" t="s">
        <v>137</v>
      </c>
      <c r="F92" s="13" t="s">
        <v>44</v>
      </c>
      <c r="G92" s="17">
        <v>118.51</v>
      </c>
      <c r="H92" s="17"/>
      <c r="I92" s="17"/>
      <c r="J92" s="17"/>
      <c r="K92" s="17"/>
      <c r="L92" s="17"/>
      <c r="M92" s="17"/>
      <c r="N92" s="17"/>
      <c r="O92" s="17"/>
      <c r="P92" s="17">
        <v>112.87</v>
      </c>
      <c r="Q92" s="17"/>
      <c r="R92" s="17"/>
      <c r="S92" s="17"/>
      <c r="T92" s="17"/>
      <c r="U92" s="17"/>
      <c r="V92" s="17"/>
      <c r="W92" s="17">
        <v>5.64</v>
      </c>
      <c r="X92" s="17"/>
      <c r="Y92" s="3"/>
    </row>
    <row r="93" spans="1:25" ht="12.75" x14ac:dyDescent="0.2">
      <c r="A93" s="31"/>
      <c r="B93" s="13"/>
      <c r="C93" s="22"/>
      <c r="D93" s="17"/>
      <c r="E93" s="13" t="s">
        <v>126</v>
      </c>
      <c r="F93" s="13" t="s">
        <v>44</v>
      </c>
      <c r="G93" s="17">
        <v>14.4</v>
      </c>
      <c r="H93" s="17"/>
      <c r="I93" s="17"/>
      <c r="J93" s="17"/>
      <c r="K93" s="17"/>
      <c r="L93" s="17">
        <v>14.4</v>
      </c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3"/>
    </row>
    <row r="94" spans="1:25" ht="12.75" x14ac:dyDescent="0.2">
      <c r="A94" s="31"/>
      <c r="B94" s="13"/>
      <c r="C94" s="22"/>
      <c r="D94" s="17"/>
      <c r="E94" s="13" t="s">
        <v>150</v>
      </c>
      <c r="F94" s="13" t="s">
        <v>44</v>
      </c>
      <c r="G94" s="17">
        <v>7.99</v>
      </c>
      <c r="H94" s="17"/>
      <c r="I94" s="17"/>
      <c r="J94" s="17"/>
      <c r="K94" s="17">
        <v>6.66</v>
      </c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>
        <v>1.33</v>
      </c>
      <c r="X94" s="17">
        <f>G94-SUM(H94:W94)</f>
        <v>0</v>
      </c>
      <c r="Y94" s="3"/>
    </row>
    <row r="95" spans="1:25" ht="12.75" x14ac:dyDescent="0.2">
      <c r="A95" s="31"/>
      <c r="B95" s="13"/>
      <c r="C95" s="22"/>
      <c r="D95" s="17"/>
      <c r="E95" s="13" t="s">
        <v>151</v>
      </c>
      <c r="F95" s="13" t="s">
        <v>44</v>
      </c>
      <c r="G95" s="17">
        <v>12.49</v>
      </c>
      <c r="H95" s="17"/>
      <c r="I95" s="17"/>
      <c r="J95" s="17"/>
      <c r="K95" s="17"/>
      <c r="L95" s="17">
        <v>12.49</v>
      </c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3"/>
    </row>
    <row r="96" spans="1:25" ht="12.75" x14ac:dyDescent="0.2">
      <c r="A96" s="31"/>
      <c r="B96" s="13"/>
      <c r="C96" s="22"/>
      <c r="D96" s="17"/>
      <c r="E96" s="13" t="s">
        <v>152</v>
      </c>
      <c r="F96" s="13" t="s">
        <v>44</v>
      </c>
      <c r="G96" s="17">
        <v>834.9</v>
      </c>
      <c r="H96" s="17">
        <v>834.9</v>
      </c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3"/>
    </row>
    <row r="97" spans="1:25" ht="12.75" x14ac:dyDescent="0.2">
      <c r="A97" s="31"/>
      <c r="B97" s="13"/>
      <c r="C97" s="22"/>
      <c r="D97" s="17"/>
      <c r="E97" s="13"/>
      <c r="F97" s="13" t="s">
        <v>44</v>
      </c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>
        <v>50</v>
      </c>
      <c r="W97" s="17"/>
      <c r="X97" s="17"/>
      <c r="Y97" s="3"/>
    </row>
    <row r="98" spans="1:25" ht="12.75" x14ac:dyDescent="0.2">
      <c r="A98" s="15"/>
      <c r="B98" s="13"/>
      <c r="C98" s="22"/>
      <c r="D98" s="17"/>
      <c r="E98" s="13"/>
      <c r="F98" s="13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3"/>
    </row>
    <row r="99" spans="1:25" ht="12.75" x14ac:dyDescent="0.2">
      <c r="A99" s="15"/>
      <c r="B99" s="13"/>
      <c r="C99" s="22"/>
      <c r="D99" s="17"/>
      <c r="E99" s="7" t="s">
        <v>153</v>
      </c>
      <c r="F99" s="13"/>
      <c r="G99" s="4">
        <f>SUM(G88:G98)</f>
        <v>1713.9</v>
      </c>
      <c r="H99" s="17">
        <f t="shared" ref="H99:W99" si="7">SUM(H88:H98)</f>
        <v>834.9</v>
      </c>
      <c r="I99" s="17">
        <f t="shared" si="7"/>
        <v>15.61</v>
      </c>
      <c r="J99" s="17">
        <f t="shared" si="7"/>
        <v>0</v>
      </c>
      <c r="K99" s="17">
        <f t="shared" si="7"/>
        <v>42.66</v>
      </c>
      <c r="L99" s="17">
        <f t="shared" si="7"/>
        <v>26.89</v>
      </c>
      <c r="M99" s="17">
        <f t="shared" si="7"/>
        <v>0</v>
      </c>
      <c r="N99" s="17">
        <f t="shared" si="7"/>
        <v>104</v>
      </c>
      <c r="O99" s="17">
        <f t="shared" si="7"/>
        <v>0</v>
      </c>
      <c r="P99" s="17">
        <f t="shared" si="7"/>
        <v>112.87</v>
      </c>
      <c r="Q99" s="17">
        <f t="shared" si="7"/>
        <v>0</v>
      </c>
      <c r="R99" s="17">
        <f t="shared" si="7"/>
        <v>0</v>
      </c>
      <c r="S99" s="17">
        <f t="shared" si="7"/>
        <v>0</v>
      </c>
      <c r="T99" s="17">
        <f t="shared" si="7"/>
        <v>570</v>
      </c>
      <c r="U99" s="17">
        <f t="shared" si="7"/>
        <v>0</v>
      </c>
      <c r="V99" s="17">
        <f t="shared" si="7"/>
        <v>50</v>
      </c>
      <c r="W99" s="17">
        <f t="shared" si="7"/>
        <v>6.97</v>
      </c>
      <c r="X99" s="17"/>
      <c r="Y99" s="3"/>
    </row>
    <row r="100" spans="1:25" ht="12.75" x14ac:dyDescent="0.2">
      <c r="A100" s="31"/>
      <c r="B100" s="13"/>
      <c r="C100" s="22"/>
      <c r="D100" s="17"/>
      <c r="E100" s="13" t="s">
        <v>154</v>
      </c>
      <c r="F100" s="13" t="s">
        <v>44</v>
      </c>
      <c r="G100" s="17">
        <v>36.9</v>
      </c>
      <c r="H100" s="17"/>
      <c r="I100" s="17"/>
      <c r="J100" s="17"/>
      <c r="K100" s="17"/>
      <c r="L100" s="17">
        <v>36.9</v>
      </c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3"/>
    </row>
    <row r="101" spans="1:25" ht="12.75" x14ac:dyDescent="0.2">
      <c r="A101" s="31"/>
      <c r="B101" s="13"/>
      <c r="C101" s="22"/>
      <c r="D101" s="17"/>
      <c r="E101" s="13" t="s">
        <v>155</v>
      </c>
      <c r="F101" s="13" t="s">
        <v>44</v>
      </c>
      <c r="G101" s="17">
        <v>1.29</v>
      </c>
      <c r="H101" s="17"/>
      <c r="I101" s="17"/>
      <c r="J101" s="17"/>
      <c r="K101" s="17"/>
      <c r="L101" s="17">
        <v>1.29</v>
      </c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3"/>
    </row>
    <row r="102" spans="1:25" ht="12.75" x14ac:dyDescent="0.2">
      <c r="A102" s="31"/>
      <c r="B102" s="13"/>
      <c r="C102" s="22"/>
      <c r="D102" s="17"/>
      <c r="E102" s="13" t="s">
        <v>156</v>
      </c>
      <c r="F102" s="13" t="s">
        <v>44</v>
      </c>
      <c r="G102" s="17">
        <v>10.45</v>
      </c>
      <c r="H102" s="17"/>
      <c r="I102" s="17"/>
      <c r="J102" s="17"/>
      <c r="K102" s="4"/>
      <c r="L102" s="17">
        <v>10.45</v>
      </c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17">
        <f>G102-SUM(H102:W102)</f>
        <v>0</v>
      </c>
      <c r="Y102" s="3"/>
    </row>
    <row r="103" spans="1:25" ht="12.75" x14ac:dyDescent="0.2">
      <c r="A103" s="31"/>
      <c r="B103" s="13"/>
      <c r="C103" s="22"/>
      <c r="D103" s="17"/>
      <c r="E103" s="13" t="s">
        <v>157</v>
      </c>
      <c r="F103" s="13" t="s">
        <v>44</v>
      </c>
      <c r="G103" s="17">
        <v>50</v>
      </c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>
        <v>46.25</v>
      </c>
      <c r="W103" s="17">
        <v>3.75</v>
      </c>
      <c r="X103" s="17">
        <f>G103-SUM(H103:W103)</f>
        <v>0</v>
      </c>
      <c r="Y103" s="3"/>
    </row>
    <row r="104" spans="1:25" x14ac:dyDescent="0.2">
      <c r="A104" s="31"/>
      <c r="B104" s="13"/>
      <c r="C104" s="22"/>
      <c r="D104" s="17"/>
      <c r="E104" s="13" t="s">
        <v>158</v>
      </c>
      <c r="F104" s="13" t="s">
        <v>44</v>
      </c>
      <c r="G104" s="17">
        <v>58</v>
      </c>
      <c r="H104" s="17"/>
      <c r="I104" s="17"/>
      <c r="J104" s="17"/>
      <c r="K104" s="17">
        <v>58</v>
      </c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3"/>
    </row>
    <row r="105" spans="1:25" x14ac:dyDescent="0.2">
      <c r="A105" s="33"/>
      <c r="B105" s="13"/>
      <c r="C105" s="22"/>
      <c r="D105" s="17"/>
      <c r="E105" s="13" t="s">
        <v>148</v>
      </c>
      <c r="F105" s="13" t="s">
        <v>44</v>
      </c>
      <c r="G105" s="17">
        <v>570</v>
      </c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>
        <v>570</v>
      </c>
      <c r="U105" s="17"/>
      <c r="V105" s="17"/>
      <c r="W105" s="17"/>
      <c r="X105" s="17"/>
      <c r="Y105" s="13"/>
    </row>
    <row r="106" spans="1:25" x14ac:dyDescent="0.2">
      <c r="A106" s="33"/>
      <c r="B106" s="13"/>
      <c r="C106" s="22"/>
      <c r="D106" s="15"/>
      <c r="E106" s="13" t="s">
        <v>159</v>
      </c>
      <c r="F106" s="13" t="s">
        <v>44</v>
      </c>
      <c r="G106" s="17">
        <v>447.6</v>
      </c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>
        <v>373</v>
      </c>
      <c r="S106" s="17"/>
      <c r="T106" s="17"/>
      <c r="U106" s="17"/>
      <c r="V106" s="17"/>
      <c r="W106" s="17">
        <v>74.599999999999994</v>
      </c>
      <c r="X106" s="17"/>
      <c r="Y106" s="17"/>
    </row>
    <row r="107" spans="1:25" x14ac:dyDescent="0.2">
      <c r="A107" s="7"/>
      <c r="B107" s="13"/>
      <c r="C107" s="34"/>
      <c r="D107" s="17"/>
      <c r="E107" s="13" t="s">
        <v>160</v>
      </c>
      <c r="F107" s="13" t="s">
        <v>44</v>
      </c>
      <c r="G107" s="17">
        <v>32.74</v>
      </c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>
        <v>27.28</v>
      </c>
      <c r="V107" s="17"/>
      <c r="W107" s="17">
        <v>5.46</v>
      </c>
      <c r="X107" s="17"/>
      <c r="Y107" s="13"/>
    </row>
    <row r="108" spans="1:25" x14ac:dyDescent="0.2">
      <c r="A108" s="13"/>
      <c r="B108" s="13"/>
      <c r="C108" s="22"/>
      <c r="D108" s="17"/>
      <c r="E108" s="13" t="s">
        <v>138</v>
      </c>
      <c r="F108" s="13" t="s">
        <v>44</v>
      </c>
      <c r="G108" s="17">
        <v>15.41</v>
      </c>
      <c r="H108" s="17"/>
      <c r="I108" s="17">
        <v>15.41</v>
      </c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3"/>
    </row>
    <row r="109" spans="1:25" x14ac:dyDescent="0.2">
      <c r="A109" s="13"/>
      <c r="B109" s="13"/>
      <c r="C109" s="4"/>
      <c r="D109" s="17"/>
      <c r="E109" s="13" t="s">
        <v>137</v>
      </c>
      <c r="F109" s="13" t="s">
        <v>44</v>
      </c>
      <c r="G109" s="17">
        <v>122.29</v>
      </c>
      <c r="H109" s="17"/>
      <c r="I109" s="17"/>
      <c r="J109" s="17"/>
      <c r="K109" s="17"/>
      <c r="L109" s="17"/>
      <c r="M109" s="17"/>
      <c r="N109" s="17"/>
      <c r="O109" s="17"/>
      <c r="P109" s="17">
        <v>116.47</v>
      </c>
      <c r="Q109" s="17"/>
      <c r="R109" s="17"/>
      <c r="S109" s="17"/>
      <c r="T109" s="17"/>
      <c r="U109" s="17"/>
      <c r="V109" s="17"/>
      <c r="W109" s="17">
        <v>5.82</v>
      </c>
      <c r="X109" s="17"/>
      <c r="Y109" s="13"/>
    </row>
    <row r="110" spans="1:25" x14ac:dyDescent="0.2">
      <c r="A110" s="13"/>
      <c r="B110" s="13"/>
      <c r="C110" s="4"/>
      <c r="D110" s="17"/>
      <c r="E110" s="13" t="s">
        <v>161</v>
      </c>
      <c r="F110" s="13" t="s">
        <v>44</v>
      </c>
      <c r="G110" s="17">
        <v>35.94</v>
      </c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>
        <v>29.95</v>
      </c>
      <c r="V110" s="17"/>
      <c r="W110" s="17">
        <v>5.99</v>
      </c>
      <c r="X110" s="17"/>
      <c r="Y110" s="13"/>
    </row>
    <row r="111" spans="1:25" x14ac:dyDescent="0.2">
      <c r="A111" s="13"/>
      <c r="B111" s="13"/>
      <c r="C111" s="17"/>
      <c r="D111" s="17"/>
      <c r="E111" s="13" t="s">
        <v>162</v>
      </c>
      <c r="F111" s="13" t="s">
        <v>44</v>
      </c>
      <c r="G111" s="17">
        <v>600</v>
      </c>
      <c r="H111" s="17"/>
      <c r="I111" s="17"/>
      <c r="J111" s="17"/>
      <c r="K111" s="17"/>
      <c r="L111" s="17"/>
      <c r="M111" s="17"/>
      <c r="N111" s="17"/>
      <c r="O111" s="17"/>
      <c r="P111" s="17"/>
      <c r="Q111" s="17">
        <v>500</v>
      </c>
      <c r="R111" s="17" t="s">
        <v>163</v>
      </c>
      <c r="S111" s="17"/>
      <c r="T111" s="17"/>
      <c r="U111" s="17"/>
      <c r="V111" s="17"/>
      <c r="W111" s="17">
        <v>100</v>
      </c>
      <c r="X111" s="17"/>
      <c r="Y111" s="13"/>
    </row>
    <row r="112" spans="1:25" x14ac:dyDescent="0.2">
      <c r="A112" s="13"/>
      <c r="B112" s="13"/>
      <c r="C112" s="4"/>
      <c r="D112" s="17"/>
      <c r="E112" s="13" t="s">
        <v>89</v>
      </c>
      <c r="F112" s="13" t="s">
        <v>44</v>
      </c>
      <c r="G112" s="17">
        <v>835.1</v>
      </c>
      <c r="H112" s="17">
        <v>835.1</v>
      </c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3"/>
    </row>
    <row r="113" spans="1:25" x14ac:dyDescent="0.2">
      <c r="A113" s="13"/>
      <c r="B113" s="13"/>
      <c r="C113" s="4"/>
      <c r="D113" s="17"/>
      <c r="E113" s="13" t="s">
        <v>164</v>
      </c>
      <c r="F113" s="13" t="s">
        <v>44</v>
      </c>
      <c r="G113" s="17">
        <v>38</v>
      </c>
      <c r="H113" s="17"/>
      <c r="I113" s="17"/>
      <c r="J113" s="17"/>
      <c r="K113" s="17"/>
      <c r="L113" s="17"/>
      <c r="M113" s="17"/>
      <c r="N113" s="17">
        <v>38</v>
      </c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3"/>
    </row>
    <row r="114" spans="1:25" x14ac:dyDescent="0.2">
      <c r="A114" s="13"/>
      <c r="B114" s="13"/>
      <c r="C114" s="4"/>
      <c r="D114" s="17"/>
      <c r="E114" s="13" t="s">
        <v>165</v>
      </c>
      <c r="F114" s="13" t="s">
        <v>44</v>
      </c>
      <c r="G114" s="17">
        <v>12.49</v>
      </c>
      <c r="H114" s="17"/>
      <c r="I114" s="17"/>
      <c r="J114" s="17"/>
      <c r="K114" s="17"/>
      <c r="L114" s="17">
        <v>12.49</v>
      </c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3"/>
    </row>
    <row r="115" spans="1:25" x14ac:dyDescent="0.2">
      <c r="A115" s="13"/>
      <c r="B115" s="13"/>
      <c r="C115" s="4"/>
      <c r="D115" s="17"/>
      <c r="E115" s="13" t="s">
        <v>166</v>
      </c>
      <c r="F115" s="13" t="s">
        <v>44</v>
      </c>
      <c r="G115" s="17">
        <v>2402</v>
      </c>
      <c r="H115" s="17"/>
      <c r="I115" s="17"/>
      <c r="J115" s="17"/>
      <c r="K115" s="17"/>
      <c r="L115" s="17"/>
      <c r="M115" s="17"/>
      <c r="N115" s="17"/>
      <c r="O115" s="17"/>
      <c r="P115" s="17"/>
      <c r="Q115" s="17">
        <v>2402</v>
      </c>
      <c r="R115" s="17"/>
      <c r="S115" s="17"/>
      <c r="T115" s="17"/>
      <c r="U115" s="17"/>
      <c r="V115" s="17"/>
      <c r="W115" s="17"/>
      <c r="X115" s="17"/>
      <c r="Y115" s="13"/>
    </row>
    <row r="116" spans="1:25" x14ac:dyDescent="0.2">
      <c r="A116" s="13"/>
      <c r="B116" s="13"/>
      <c r="C116" s="4"/>
      <c r="D116" s="17"/>
      <c r="E116" s="7" t="s">
        <v>167</v>
      </c>
      <c r="F116" s="14"/>
      <c r="G116" s="4">
        <f>SUM(G100:G115)</f>
        <v>5268.21</v>
      </c>
      <c r="H116" s="4">
        <f t="shared" ref="H116:W116" si="8">SUM(H100:H115)</f>
        <v>835.1</v>
      </c>
      <c r="I116" s="4">
        <f t="shared" si="8"/>
        <v>15.41</v>
      </c>
      <c r="J116" s="4">
        <f t="shared" si="8"/>
        <v>0</v>
      </c>
      <c r="K116" s="4">
        <f t="shared" si="8"/>
        <v>58</v>
      </c>
      <c r="L116" s="4">
        <f t="shared" si="8"/>
        <v>61.13</v>
      </c>
      <c r="M116" s="4">
        <f t="shared" si="8"/>
        <v>0</v>
      </c>
      <c r="N116" s="4">
        <f t="shared" si="8"/>
        <v>38</v>
      </c>
      <c r="O116" s="4">
        <f t="shared" si="8"/>
        <v>0</v>
      </c>
      <c r="P116" s="4">
        <f t="shared" si="8"/>
        <v>116.47</v>
      </c>
      <c r="Q116" s="4">
        <f t="shared" si="8"/>
        <v>2902</v>
      </c>
      <c r="R116" s="4">
        <f t="shared" si="8"/>
        <v>373</v>
      </c>
      <c r="S116" s="4">
        <f t="shared" si="8"/>
        <v>0</v>
      </c>
      <c r="T116" s="4">
        <f t="shared" si="8"/>
        <v>570</v>
      </c>
      <c r="U116" s="4">
        <f t="shared" si="8"/>
        <v>57.230000000000004</v>
      </c>
      <c r="V116" s="4">
        <f t="shared" si="8"/>
        <v>46.25</v>
      </c>
      <c r="W116" s="4">
        <f t="shared" si="8"/>
        <v>195.62</v>
      </c>
      <c r="X116" s="4">
        <f>SUM(X104:X115)</f>
        <v>0</v>
      </c>
      <c r="Y116" s="13"/>
    </row>
    <row r="117" spans="1:25" ht="12" thickBot="1" x14ac:dyDescent="0.25">
      <c r="A117" s="13"/>
      <c r="B117" s="13"/>
      <c r="C117" s="4"/>
      <c r="D117" s="17"/>
      <c r="E117" s="12" t="s">
        <v>168</v>
      </c>
      <c r="F117" s="13"/>
      <c r="G117" s="25"/>
      <c r="H117" s="92"/>
      <c r="I117" s="92"/>
      <c r="J117" s="92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2"/>
      <c r="X117" s="17"/>
      <c r="Y117" s="13"/>
    </row>
    <row r="118" spans="1:25" ht="12" thickTop="1" x14ac:dyDescent="0.2">
      <c r="A118" s="13"/>
      <c r="B118" s="13"/>
      <c r="C118" s="17"/>
      <c r="D118" s="17"/>
      <c r="E118" s="13" t="s">
        <v>169</v>
      </c>
      <c r="F118" s="13" t="s">
        <v>44</v>
      </c>
      <c r="G118" s="17">
        <v>127.44</v>
      </c>
      <c r="H118" s="17">
        <v>127.44</v>
      </c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3"/>
    </row>
    <row r="119" spans="1:25" x14ac:dyDescent="0.2">
      <c r="A119" s="13"/>
      <c r="B119" s="13"/>
      <c r="C119" s="17"/>
      <c r="D119" s="238"/>
      <c r="E119" s="13" t="s">
        <v>170</v>
      </c>
      <c r="F119" s="13" t="s">
        <v>44</v>
      </c>
      <c r="G119" s="17">
        <v>805.02</v>
      </c>
      <c r="H119" s="17">
        <v>805.02</v>
      </c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3"/>
    </row>
    <row r="120" spans="1:25" x14ac:dyDescent="0.2">
      <c r="A120" s="13"/>
      <c r="B120" s="13"/>
      <c r="C120" s="17"/>
      <c r="D120" s="15"/>
      <c r="E120" s="13" t="s">
        <v>171</v>
      </c>
      <c r="F120" s="13" t="s">
        <v>44</v>
      </c>
      <c r="G120" s="17">
        <v>81.2</v>
      </c>
      <c r="H120" s="17"/>
      <c r="I120" s="17">
        <v>81.2</v>
      </c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3"/>
    </row>
    <row r="121" spans="1:25" x14ac:dyDescent="0.2">
      <c r="A121" s="13"/>
      <c r="B121" s="13"/>
      <c r="C121" s="4"/>
      <c r="D121" s="15"/>
      <c r="E121" s="13" t="s">
        <v>172</v>
      </c>
      <c r="F121" s="27" t="s">
        <v>44</v>
      </c>
      <c r="G121" s="17">
        <v>358.8</v>
      </c>
      <c r="H121" s="17"/>
      <c r="I121" s="17"/>
      <c r="J121" s="17"/>
      <c r="K121" s="17"/>
      <c r="L121" s="17"/>
      <c r="M121" s="17"/>
      <c r="N121" s="17"/>
      <c r="O121" s="17"/>
      <c r="P121" s="17"/>
      <c r="Q121" s="17">
        <v>299</v>
      </c>
      <c r="R121" s="17"/>
      <c r="S121" s="17"/>
      <c r="T121" s="17"/>
      <c r="U121" s="17"/>
      <c r="V121" s="17"/>
      <c r="W121" s="17">
        <v>59.8</v>
      </c>
      <c r="X121" s="17"/>
      <c r="Y121" s="13"/>
    </row>
    <row r="122" spans="1:25" x14ac:dyDescent="0.2">
      <c r="A122" s="13"/>
      <c r="B122" s="13"/>
      <c r="C122" s="4"/>
      <c r="D122" s="15"/>
      <c r="E122" s="27" t="s">
        <v>173</v>
      </c>
      <c r="F122" s="27" t="s">
        <v>44</v>
      </c>
      <c r="G122" s="17">
        <v>558.24</v>
      </c>
      <c r="H122" s="17"/>
      <c r="I122" s="17"/>
      <c r="J122" s="17"/>
      <c r="K122" s="17"/>
      <c r="L122" s="17"/>
      <c r="M122" s="17"/>
      <c r="N122" s="17"/>
      <c r="O122" s="17"/>
      <c r="P122" s="17"/>
      <c r="Q122" s="17">
        <v>465.2</v>
      </c>
      <c r="R122" s="17"/>
      <c r="S122" s="17"/>
      <c r="T122" s="17"/>
      <c r="U122" s="17"/>
      <c r="V122" s="17"/>
      <c r="W122" s="17">
        <v>93.04</v>
      </c>
      <c r="X122" s="17"/>
      <c r="Y122" s="13"/>
    </row>
    <row r="123" spans="1:25" x14ac:dyDescent="0.2">
      <c r="A123" s="13"/>
      <c r="B123" s="13"/>
      <c r="C123" s="4"/>
      <c r="D123" s="17"/>
      <c r="E123" s="27" t="s">
        <v>174</v>
      </c>
      <c r="F123" s="28" t="s">
        <v>44</v>
      </c>
      <c r="G123" s="17">
        <v>978</v>
      </c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>
        <v>815</v>
      </c>
      <c r="V123" s="17"/>
      <c r="W123" s="17">
        <v>163</v>
      </c>
      <c r="X123" s="17"/>
      <c r="Y123" s="13"/>
    </row>
    <row r="124" spans="1:25" x14ac:dyDescent="0.2">
      <c r="A124" s="13"/>
      <c r="B124" s="13"/>
      <c r="C124" s="17"/>
      <c r="D124" s="17"/>
      <c r="E124" s="27" t="s">
        <v>175</v>
      </c>
      <c r="F124" s="28" t="s">
        <v>44</v>
      </c>
      <c r="G124" s="17">
        <v>312</v>
      </c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>
        <v>260</v>
      </c>
      <c r="V124" s="17"/>
      <c r="W124" s="17">
        <v>52</v>
      </c>
      <c r="X124" s="17"/>
      <c r="Y124" s="13"/>
    </row>
    <row r="125" spans="1:25" x14ac:dyDescent="0.2">
      <c r="A125" s="13"/>
      <c r="B125" s="13"/>
      <c r="C125" s="4"/>
      <c r="D125" s="17"/>
      <c r="E125" s="27" t="s">
        <v>176</v>
      </c>
      <c r="F125" s="28" t="s">
        <v>44</v>
      </c>
      <c r="G125" s="17">
        <v>720</v>
      </c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>
        <v>720</v>
      </c>
      <c r="U125" s="17"/>
      <c r="V125" s="17"/>
      <c r="W125" s="17"/>
      <c r="X125" s="17"/>
      <c r="Y125" s="13"/>
    </row>
    <row r="126" spans="1:25" x14ac:dyDescent="0.2">
      <c r="A126" s="13"/>
      <c r="B126" s="13"/>
      <c r="C126" s="9"/>
      <c r="D126" s="17"/>
      <c r="E126" s="27" t="s">
        <v>177</v>
      </c>
      <c r="F126" s="28" t="s">
        <v>44</v>
      </c>
      <c r="G126" s="17">
        <v>26.1</v>
      </c>
      <c r="H126" s="17"/>
      <c r="I126" s="17"/>
      <c r="J126" s="17"/>
      <c r="K126" s="17"/>
      <c r="L126" s="17">
        <v>26.1</v>
      </c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3"/>
    </row>
    <row r="127" spans="1:25" x14ac:dyDescent="0.2">
      <c r="A127" s="13"/>
      <c r="B127" s="13"/>
      <c r="C127" s="9"/>
      <c r="D127" s="17"/>
      <c r="E127" s="27" t="s">
        <v>178</v>
      </c>
      <c r="F127" s="28" t="s">
        <v>44</v>
      </c>
      <c r="G127" s="17">
        <v>118.51</v>
      </c>
      <c r="H127" s="17"/>
      <c r="I127" s="17"/>
      <c r="J127" s="17"/>
      <c r="K127" s="17"/>
      <c r="L127" s="17"/>
      <c r="M127" s="17"/>
      <c r="N127" s="17"/>
      <c r="O127" s="17"/>
      <c r="P127" s="17">
        <v>112.87</v>
      </c>
      <c r="Q127" s="17"/>
      <c r="R127" s="17"/>
      <c r="S127" s="17"/>
      <c r="T127" s="17"/>
      <c r="U127" s="17"/>
      <c r="V127" s="17"/>
      <c r="W127" s="17">
        <v>5.64</v>
      </c>
      <c r="X127" s="17"/>
      <c r="Y127" s="13"/>
    </row>
    <row r="128" spans="1:25" x14ac:dyDescent="0.2">
      <c r="A128" s="13"/>
      <c r="B128" s="13"/>
      <c r="C128" s="9"/>
      <c r="D128" s="17"/>
      <c r="E128" s="27" t="s">
        <v>179</v>
      </c>
      <c r="F128" s="28" t="s">
        <v>44</v>
      </c>
      <c r="G128" s="17">
        <v>44</v>
      </c>
      <c r="H128" s="17"/>
      <c r="I128" s="17"/>
      <c r="J128" s="17"/>
      <c r="K128" s="17"/>
      <c r="L128" s="17"/>
      <c r="M128" s="17"/>
      <c r="N128" s="17">
        <v>44</v>
      </c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3"/>
    </row>
    <row r="129" spans="1:25" x14ac:dyDescent="0.2">
      <c r="A129" s="13"/>
      <c r="B129" s="13"/>
      <c r="C129" s="4"/>
      <c r="D129" s="17"/>
      <c r="E129" s="27" t="s">
        <v>180</v>
      </c>
      <c r="F129" s="28" t="s">
        <v>44</v>
      </c>
      <c r="G129" s="17">
        <v>152</v>
      </c>
      <c r="H129" s="17"/>
      <c r="I129" s="17"/>
      <c r="J129" s="17"/>
      <c r="K129" s="17"/>
      <c r="L129" s="17"/>
      <c r="M129" s="17"/>
      <c r="N129" s="17">
        <v>152</v>
      </c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3"/>
    </row>
    <row r="130" spans="1:25" ht="22.5" x14ac:dyDescent="0.2">
      <c r="A130" s="13"/>
      <c r="B130" s="13"/>
      <c r="C130" s="4"/>
      <c r="D130" s="17"/>
      <c r="E130" s="27" t="s">
        <v>181</v>
      </c>
      <c r="F130" s="28" t="s">
        <v>44</v>
      </c>
      <c r="G130" s="17">
        <v>88</v>
      </c>
      <c r="H130" s="17"/>
      <c r="I130" s="17"/>
      <c r="J130" s="17"/>
      <c r="K130" s="17"/>
      <c r="L130" s="17"/>
      <c r="M130" s="17"/>
      <c r="N130" s="17">
        <v>88</v>
      </c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3"/>
    </row>
    <row r="131" spans="1:25" x14ac:dyDescent="0.2">
      <c r="A131" s="13"/>
      <c r="B131" s="13"/>
      <c r="C131" s="4"/>
      <c r="D131" s="17"/>
      <c r="E131" s="27" t="s">
        <v>106</v>
      </c>
      <c r="F131" s="28" t="s">
        <v>44</v>
      </c>
      <c r="G131" s="17">
        <v>75.599999999999994</v>
      </c>
      <c r="H131" s="17"/>
      <c r="I131" s="17"/>
      <c r="J131" s="17"/>
      <c r="K131" s="17"/>
      <c r="L131" s="17"/>
      <c r="M131" s="17"/>
      <c r="N131" s="17"/>
      <c r="O131" s="17"/>
      <c r="P131" s="17">
        <v>63</v>
      </c>
      <c r="Q131" s="17"/>
      <c r="R131" s="17"/>
      <c r="S131" s="17"/>
      <c r="T131" s="17"/>
      <c r="U131" s="17"/>
      <c r="V131" s="17"/>
      <c r="W131" s="17">
        <v>12.6</v>
      </c>
      <c r="X131" s="17"/>
      <c r="Y131" s="13"/>
    </row>
    <row r="132" spans="1:25" x14ac:dyDescent="0.2">
      <c r="A132" s="13"/>
      <c r="B132" s="13"/>
      <c r="C132" s="4"/>
      <c r="D132" s="17"/>
      <c r="E132" s="27" t="s">
        <v>182</v>
      </c>
      <c r="F132" s="28" t="s">
        <v>44</v>
      </c>
      <c r="G132" s="17">
        <v>12.49</v>
      </c>
      <c r="H132" s="17"/>
      <c r="I132" s="17"/>
      <c r="J132" s="17"/>
      <c r="K132" s="17"/>
      <c r="L132" s="17">
        <v>12.49</v>
      </c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3"/>
    </row>
    <row r="133" spans="1:25" x14ac:dyDescent="0.2">
      <c r="A133" s="13"/>
      <c r="B133" s="13"/>
      <c r="C133" s="4"/>
      <c r="D133" s="17"/>
      <c r="E133" s="27" t="s">
        <v>183</v>
      </c>
      <c r="F133" s="28" t="s">
        <v>44</v>
      </c>
      <c r="G133" s="17">
        <v>18</v>
      </c>
      <c r="H133" s="17"/>
      <c r="I133" s="17"/>
      <c r="J133" s="17"/>
      <c r="K133" s="17">
        <v>18</v>
      </c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3"/>
    </row>
    <row r="134" spans="1:25" x14ac:dyDescent="0.2">
      <c r="A134" s="13"/>
      <c r="B134" s="13"/>
      <c r="C134" s="4"/>
      <c r="D134" s="17"/>
      <c r="E134" s="27"/>
      <c r="F134" s="28" t="s">
        <v>44</v>
      </c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3"/>
    </row>
    <row r="135" spans="1:25" x14ac:dyDescent="0.2">
      <c r="A135" s="13"/>
      <c r="B135" s="13"/>
      <c r="C135" s="4"/>
      <c r="D135" s="17"/>
      <c r="E135" s="27" t="s">
        <v>184</v>
      </c>
      <c r="F135" s="28" t="s">
        <v>44</v>
      </c>
      <c r="G135" s="17">
        <v>1110</v>
      </c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>
        <v>925</v>
      </c>
      <c r="T135" s="17"/>
      <c r="U135" s="17"/>
      <c r="V135" s="17"/>
      <c r="W135" s="17">
        <v>185</v>
      </c>
      <c r="X135" s="17"/>
      <c r="Y135" s="13"/>
    </row>
    <row r="136" spans="1:25" x14ac:dyDescent="0.2">
      <c r="A136" s="13"/>
      <c r="B136" s="13"/>
      <c r="C136" s="17"/>
      <c r="D136" s="17"/>
      <c r="E136" s="29" t="s">
        <v>185</v>
      </c>
      <c r="F136" s="7"/>
      <c r="G136" s="4">
        <f>SUM(G118:G135)</f>
        <v>5585.4</v>
      </c>
      <c r="H136" s="4">
        <f t="shared" ref="H136:W136" si="9">SUM(H118:H135)</f>
        <v>932.46</v>
      </c>
      <c r="I136" s="4">
        <f t="shared" si="9"/>
        <v>81.2</v>
      </c>
      <c r="J136" s="4">
        <f t="shared" si="9"/>
        <v>0</v>
      </c>
      <c r="K136" s="4">
        <f t="shared" si="9"/>
        <v>18</v>
      </c>
      <c r="L136" s="4">
        <f t="shared" si="9"/>
        <v>38.590000000000003</v>
      </c>
      <c r="M136" s="4">
        <f t="shared" si="9"/>
        <v>0</v>
      </c>
      <c r="N136" s="4">
        <f t="shared" si="9"/>
        <v>284</v>
      </c>
      <c r="O136" s="4">
        <f t="shared" si="9"/>
        <v>0</v>
      </c>
      <c r="P136" s="4">
        <f t="shared" si="9"/>
        <v>175.87</v>
      </c>
      <c r="Q136" s="4">
        <f t="shared" si="9"/>
        <v>764.2</v>
      </c>
      <c r="R136" s="4">
        <f t="shared" si="9"/>
        <v>0</v>
      </c>
      <c r="S136" s="4">
        <f t="shared" si="9"/>
        <v>925</v>
      </c>
      <c r="T136" s="4">
        <f t="shared" si="9"/>
        <v>720</v>
      </c>
      <c r="U136" s="4">
        <f t="shared" si="9"/>
        <v>1075</v>
      </c>
      <c r="V136" s="4">
        <f t="shared" si="9"/>
        <v>0</v>
      </c>
      <c r="W136" s="4">
        <f t="shared" si="9"/>
        <v>571.08000000000004</v>
      </c>
      <c r="X136" s="17"/>
      <c r="Y136" s="13"/>
    </row>
    <row r="137" spans="1:25" x14ac:dyDescent="0.2">
      <c r="A137" s="7"/>
      <c r="B137" s="13"/>
      <c r="C137" s="17"/>
      <c r="D137" s="17"/>
      <c r="E137" s="7"/>
      <c r="F137" s="13"/>
      <c r="G137" s="4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3"/>
    </row>
    <row r="138" spans="1:25" x14ac:dyDescent="0.2">
      <c r="A138" s="7"/>
      <c r="B138" s="4"/>
      <c r="C138" s="17"/>
      <c r="D138" s="17"/>
      <c r="E138" s="13"/>
      <c r="F138" s="13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3"/>
    </row>
    <row r="139" spans="1:25" x14ac:dyDescent="0.2">
      <c r="A139" s="7"/>
      <c r="B139" s="7"/>
      <c r="C139" s="17"/>
      <c r="D139" s="17"/>
      <c r="E139" s="13"/>
      <c r="F139" s="13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3"/>
    </row>
    <row r="140" spans="1:25" x14ac:dyDescent="0.2">
      <c r="A140" s="13"/>
      <c r="B140" s="7"/>
      <c r="C140" s="9"/>
      <c r="D140" s="15"/>
      <c r="E140" s="13"/>
      <c r="F140" s="13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3"/>
    </row>
    <row r="141" spans="1:25" x14ac:dyDescent="0.2">
      <c r="A141" s="13"/>
      <c r="B141" s="13"/>
      <c r="C141" s="4"/>
      <c r="D141" s="17"/>
      <c r="E141" s="13"/>
      <c r="F141" s="13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3"/>
    </row>
    <row r="142" spans="1:25" x14ac:dyDescent="0.2">
      <c r="A142" s="13"/>
      <c r="B142" s="13"/>
      <c r="C142" s="4"/>
      <c r="D142" s="17"/>
      <c r="E142" s="13"/>
      <c r="F142" s="13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3"/>
    </row>
    <row r="143" spans="1:25" x14ac:dyDescent="0.2">
      <c r="A143" s="13"/>
      <c r="B143" s="13"/>
      <c r="C143" s="17"/>
      <c r="D143" s="17"/>
      <c r="E143" s="13"/>
      <c r="F143" s="13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3"/>
    </row>
    <row r="144" spans="1:25" x14ac:dyDescent="0.2">
      <c r="A144" s="13"/>
      <c r="B144" s="13"/>
      <c r="C144" s="17"/>
      <c r="D144" s="17"/>
      <c r="E144" s="13"/>
      <c r="F144" s="13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3"/>
    </row>
    <row r="145" spans="1:25" x14ac:dyDescent="0.2">
      <c r="A145" s="13"/>
      <c r="B145" s="13"/>
      <c r="C145" s="17"/>
      <c r="D145" s="15"/>
      <c r="E145" s="13"/>
      <c r="F145" s="13"/>
      <c r="G145" s="4">
        <f t="shared" ref="G145:W145" si="10">SUM(G138:G144)</f>
        <v>0</v>
      </c>
      <c r="H145" s="4">
        <f t="shared" si="10"/>
        <v>0</v>
      </c>
      <c r="I145" s="4">
        <f t="shared" si="10"/>
        <v>0</v>
      </c>
      <c r="J145" s="4">
        <f t="shared" si="10"/>
        <v>0</v>
      </c>
      <c r="K145" s="4">
        <f t="shared" si="10"/>
        <v>0</v>
      </c>
      <c r="L145" s="4">
        <f t="shared" si="10"/>
        <v>0</v>
      </c>
      <c r="M145" s="4">
        <f t="shared" si="10"/>
        <v>0</v>
      </c>
      <c r="N145" s="4">
        <f t="shared" si="10"/>
        <v>0</v>
      </c>
      <c r="O145" s="4">
        <f t="shared" si="10"/>
        <v>0</v>
      </c>
      <c r="P145" s="4">
        <f t="shared" si="10"/>
        <v>0</v>
      </c>
      <c r="Q145" s="4">
        <f t="shared" si="10"/>
        <v>0</v>
      </c>
      <c r="R145" s="4">
        <f t="shared" si="10"/>
        <v>0</v>
      </c>
      <c r="S145" s="4">
        <f t="shared" si="10"/>
        <v>0</v>
      </c>
      <c r="T145" s="4">
        <f t="shared" si="10"/>
        <v>0</v>
      </c>
      <c r="U145" s="4">
        <f t="shared" si="10"/>
        <v>0</v>
      </c>
      <c r="V145" s="4">
        <f t="shared" si="10"/>
        <v>0</v>
      </c>
      <c r="W145" s="4">
        <f t="shared" si="10"/>
        <v>0</v>
      </c>
      <c r="X145" s="17"/>
      <c r="Y145" s="13"/>
    </row>
    <row r="146" spans="1:25" x14ac:dyDescent="0.2">
      <c r="A146" s="13"/>
      <c r="B146" s="13"/>
      <c r="C146" s="17"/>
      <c r="D146" s="17"/>
      <c r="E146" s="7" t="s">
        <v>186</v>
      </c>
      <c r="F146" s="13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3"/>
    </row>
    <row r="147" spans="1:25" x14ac:dyDescent="0.2">
      <c r="A147" s="13"/>
      <c r="B147" s="13"/>
      <c r="C147" s="17"/>
      <c r="D147" s="17"/>
      <c r="E147" s="13"/>
      <c r="F147" s="13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3"/>
    </row>
    <row r="148" spans="1:25" x14ac:dyDescent="0.2">
      <c r="A148" s="13"/>
      <c r="B148" s="13"/>
      <c r="C148" s="17"/>
      <c r="D148" s="17"/>
      <c r="E148" s="13"/>
      <c r="F148" s="13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3"/>
    </row>
    <row r="149" spans="1:25" x14ac:dyDescent="0.2">
      <c r="A149" s="13"/>
      <c r="B149" s="13"/>
      <c r="C149" s="17"/>
      <c r="D149" s="15"/>
      <c r="E149" s="13"/>
      <c r="F149" s="13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3"/>
    </row>
    <row r="150" spans="1:25" x14ac:dyDescent="0.2">
      <c r="A150" s="13"/>
      <c r="B150" s="13"/>
      <c r="C150" s="17"/>
      <c r="D150" s="17"/>
      <c r="E150" s="13"/>
      <c r="F150" s="13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3"/>
    </row>
    <row r="151" spans="1:25" x14ac:dyDescent="0.2">
      <c r="A151" s="13"/>
      <c r="B151" s="13"/>
      <c r="C151" s="17"/>
      <c r="D151" s="17"/>
      <c r="E151" s="13"/>
      <c r="F151" s="13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3"/>
    </row>
    <row r="152" spans="1:25" x14ac:dyDescent="0.2">
      <c r="A152" s="13"/>
      <c r="B152" s="13"/>
      <c r="C152" s="17"/>
      <c r="D152" s="17"/>
      <c r="E152" s="13"/>
      <c r="F152" s="13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3"/>
    </row>
    <row r="153" spans="1:25" x14ac:dyDescent="0.2">
      <c r="A153" s="13"/>
      <c r="B153" s="13"/>
      <c r="C153" s="17"/>
      <c r="D153" s="17"/>
      <c r="E153" s="13"/>
      <c r="F153" s="13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3"/>
    </row>
    <row r="154" spans="1:25" x14ac:dyDescent="0.2">
      <c r="A154" s="13"/>
      <c r="B154" s="13"/>
      <c r="C154" s="17"/>
      <c r="D154" s="17"/>
      <c r="E154" s="13"/>
      <c r="F154" s="13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3"/>
    </row>
    <row r="155" spans="1:25" x14ac:dyDescent="0.2">
      <c r="A155" s="13"/>
      <c r="B155" s="13"/>
      <c r="C155" s="17"/>
      <c r="D155" s="17"/>
      <c r="E155" s="13"/>
      <c r="F155" s="13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3"/>
    </row>
    <row r="156" spans="1:25" x14ac:dyDescent="0.2">
      <c r="A156" s="13"/>
      <c r="B156" s="13"/>
      <c r="C156" s="17"/>
      <c r="D156" s="17"/>
      <c r="E156" s="7" t="s">
        <v>187</v>
      </c>
      <c r="F156" s="13"/>
      <c r="G156" s="4">
        <f>SUM(G147:G155)</f>
        <v>0</v>
      </c>
      <c r="H156" s="4">
        <f t="shared" ref="H156:W156" si="11">SUM(H146:H155)</f>
        <v>0</v>
      </c>
      <c r="I156" s="4">
        <f t="shared" si="11"/>
        <v>0</v>
      </c>
      <c r="J156" s="4">
        <f t="shared" si="11"/>
        <v>0</v>
      </c>
      <c r="K156" s="4">
        <f t="shared" si="11"/>
        <v>0</v>
      </c>
      <c r="L156" s="4">
        <f t="shared" si="11"/>
        <v>0</v>
      </c>
      <c r="M156" s="4">
        <f t="shared" si="11"/>
        <v>0</v>
      </c>
      <c r="N156" s="4">
        <f t="shared" si="11"/>
        <v>0</v>
      </c>
      <c r="O156" s="4">
        <f t="shared" si="11"/>
        <v>0</v>
      </c>
      <c r="P156" s="4">
        <f t="shared" si="11"/>
        <v>0</v>
      </c>
      <c r="Q156" s="4">
        <f t="shared" si="11"/>
        <v>0</v>
      </c>
      <c r="R156" s="4">
        <f t="shared" si="11"/>
        <v>0</v>
      </c>
      <c r="S156" s="4">
        <f t="shared" si="11"/>
        <v>0</v>
      </c>
      <c r="T156" s="4">
        <f t="shared" si="11"/>
        <v>0</v>
      </c>
      <c r="U156" s="4">
        <f t="shared" si="11"/>
        <v>0</v>
      </c>
      <c r="V156" s="4">
        <f t="shared" si="11"/>
        <v>0</v>
      </c>
      <c r="W156" s="4">
        <f t="shared" si="11"/>
        <v>0</v>
      </c>
      <c r="X156" s="4">
        <f>SUM(H156:W156)</f>
        <v>0</v>
      </c>
      <c r="Y156" s="13"/>
    </row>
    <row r="157" spans="1:25" x14ac:dyDescent="0.2">
      <c r="A157" s="13"/>
      <c r="B157" s="13"/>
      <c r="C157" s="17"/>
      <c r="D157" s="15"/>
      <c r="E157" s="13"/>
      <c r="F157" s="13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3"/>
    </row>
    <row r="158" spans="1:25" x14ac:dyDescent="0.2">
      <c r="A158" s="13"/>
      <c r="B158" s="13"/>
      <c r="C158" s="17"/>
      <c r="D158" s="17"/>
      <c r="E158" s="13"/>
      <c r="F158" s="13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3"/>
    </row>
    <row r="159" spans="1:25" x14ac:dyDescent="0.2">
      <c r="A159" s="13"/>
      <c r="B159" s="13"/>
      <c r="C159" s="17"/>
      <c r="D159" s="15"/>
      <c r="E159" s="13"/>
      <c r="F159" s="13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3"/>
    </row>
    <row r="160" spans="1:25" x14ac:dyDescent="0.2">
      <c r="A160" s="13"/>
      <c r="B160" s="13"/>
      <c r="C160" s="93"/>
      <c r="D160" s="17"/>
      <c r="E160" s="13"/>
      <c r="F160" s="13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3"/>
    </row>
    <row r="161" spans="1:25" x14ac:dyDescent="0.2">
      <c r="A161" s="13"/>
      <c r="B161" s="13"/>
      <c r="C161" s="93"/>
      <c r="D161" s="17"/>
      <c r="E161" s="13"/>
      <c r="F161" s="13"/>
      <c r="G161" s="30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3"/>
    </row>
    <row r="162" spans="1:25" x14ac:dyDescent="0.2">
      <c r="A162" s="13"/>
      <c r="B162" s="13"/>
      <c r="C162" s="17"/>
      <c r="D162" s="17"/>
      <c r="E162" s="13"/>
      <c r="F162" s="13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3"/>
    </row>
    <row r="163" spans="1:25" x14ac:dyDescent="0.2">
      <c r="A163" s="13"/>
      <c r="B163" s="13"/>
      <c r="C163" s="17"/>
      <c r="D163" s="17"/>
      <c r="E163" s="13"/>
      <c r="F163" s="13"/>
      <c r="G163" s="239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3"/>
    </row>
    <row r="164" spans="1:25" x14ac:dyDescent="0.2">
      <c r="A164" s="13"/>
      <c r="B164" s="13"/>
      <c r="C164" s="17"/>
      <c r="D164" s="17"/>
      <c r="E164" s="13"/>
      <c r="F164" s="13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3"/>
    </row>
    <row r="165" spans="1:25" x14ac:dyDescent="0.2">
      <c r="A165" s="13"/>
      <c r="B165" s="13"/>
      <c r="C165" s="17"/>
      <c r="D165" s="17"/>
      <c r="E165" s="13"/>
      <c r="F165" s="13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3"/>
    </row>
    <row r="166" spans="1:25" x14ac:dyDescent="0.2">
      <c r="A166" s="13"/>
      <c r="B166" s="13"/>
      <c r="C166" s="17"/>
      <c r="D166" s="17"/>
      <c r="E166" s="13"/>
      <c r="F166" s="13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3"/>
    </row>
    <row r="167" spans="1:25" x14ac:dyDescent="0.2">
      <c r="A167" s="13"/>
      <c r="B167" s="13"/>
      <c r="C167" s="17"/>
      <c r="D167" s="17"/>
      <c r="E167" s="13"/>
      <c r="F167" s="13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3"/>
    </row>
    <row r="168" spans="1:25" x14ac:dyDescent="0.2">
      <c r="A168" s="13"/>
      <c r="B168" s="13"/>
      <c r="C168" s="17"/>
      <c r="D168" s="17"/>
      <c r="E168" s="13"/>
      <c r="F168" s="13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3"/>
    </row>
    <row r="169" spans="1:25" x14ac:dyDescent="0.2">
      <c r="A169" s="13"/>
      <c r="B169" s="13"/>
      <c r="C169" s="17"/>
      <c r="D169" s="17"/>
      <c r="E169" s="13"/>
      <c r="F169" s="13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3"/>
    </row>
    <row r="170" spans="1:25" x14ac:dyDescent="0.2">
      <c r="A170" s="13"/>
      <c r="B170" s="13"/>
      <c r="C170" s="17"/>
      <c r="D170" s="17"/>
      <c r="E170" s="13"/>
      <c r="F170" s="13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3"/>
    </row>
    <row r="171" spans="1:25" x14ac:dyDescent="0.2">
      <c r="A171" s="13"/>
      <c r="B171" s="13"/>
      <c r="C171" s="17"/>
      <c r="D171" s="17"/>
      <c r="E171" s="32"/>
      <c r="F171" s="13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3"/>
    </row>
    <row r="172" spans="1:25" x14ac:dyDescent="0.2">
      <c r="A172" s="13"/>
      <c r="B172" s="13"/>
      <c r="C172" s="17"/>
      <c r="D172" s="17"/>
      <c r="E172" s="32"/>
      <c r="F172" s="13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3"/>
    </row>
    <row r="173" spans="1:25" x14ac:dyDescent="0.2">
      <c r="A173" s="13"/>
      <c r="B173" s="13"/>
      <c r="C173" s="4"/>
      <c r="D173" s="17"/>
      <c r="E173" s="7" t="s">
        <v>188</v>
      </c>
      <c r="F173" s="13"/>
      <c r="G173" s="4">
        <f>SUM(G157:G172)</f>
        <v>0</v>
      </c>
      <c r="H173" s="4">
        <f t="shared" ref="H173:W173" si="12">SUM(H157:H172)</f>
        <v>0</v>
      </c>
      <c r="I173" s="4">
        <f t="shared" si="12"/>
        <v>0</v>
      </c>
      <c r="J173" s="4">
        <f t="shared" si="12"/>
        <v>0</v>
      </c>
      <c r="K173" s="4">
        <f t="shared" si="12"/>
        <v>0</v>
      </c>
      <c r="L173" s="4">
        <f t="shared" si="12"/>
        <v>0</v>
      </c>
      <c r="M173" s="4">
        <f t="shared" si="12"/>
        <v>0</v>
      </c>
      <c r="N173" s="4">
        <f t="shared" si="12"/>
        <v>0</v>
      </c>
      <c r="O173" s="4">
        <f t="shared" si="12"/>
        <v>0</v>
      </c>
      <c r="P173" s="4">
        <f t="shared" si="12"/>
        <v>0</v>
      </c>
      <c r="Q173" s="4">
        <f t="shared" si="12"/>
        <v>0</v>
      </c>
      <c r="R173" s="4">
        <f t="shared" si="12"/>
        <v>0</v>
      </c>
      <c r="S173" s="4">
        <f t="shared" si="12"/>
        <v>0</v>
      </c>
      <c r="T173" s="4">
        <f t="shared" si="12"/>
        <v>0</v>
      </c>
      <c r="U173" s="4">
        <f t="shared" si="12"/>
        <v>0</v>
      </c>
      <c r="V173" s="4">
        <f t="shared" si="12"/>
        <v>0</v>
      </c>
      <c r="W173" s="4">
        <f t="shared" si="12"/>
        <v>0</v>
      </c>
      <c r="X173" s="4">
        <f>SUM(H173:W173)</f>
        <v>0</v>
      </c>
      <c r="Y173" s="13"/>
    </row>
    <row r="174" spans="1:25" x14ac:dyDescent="0.2">
      <c r="A174" s="13"/>
      <c r="B174" s="13"/>
      <c r="C174" s="4"/>
      <c r="D174" s="17"/>
      <c r="E174" s="7" t="s">
        <v>189</v>
      </c>
      <c r="F174" s="13"/>
      <c r="G174" s="4">
        <f>SUM(G19+G33+G50+G66+G72+G87+G102+G116+G136+G145+G156+G173)</f>
        <v>40903.64</v>
      </c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3"/>
    </row>
    <row r="175" spans="1:25" x14ac:dyDescent="0.2">
      <c r="A175" s="13"/>
      <c r="B175" s="13"/>
      <c r="C175" s="4"/>
      <c r="D175" s="17"/>
      <c r="E175" s="13"/>
      <c r="F175" s="13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3"/>
    </row>
    <row r="176" spans="1:25" x14ac:dyDescent="0.2">
      <c r="A176" s="13"/>
      <c r="B176" s="13"/>
      <c r="C176" s="4"/>
      <c r="D176" s="17"/>
      <c r="E176" s="13"/>
      <c r="F176" s="13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3"/>
    </row>
  </sheetData>
  <mergeCells count="1">
    <mergeCell ref="E1:F1"/>
  </mergeCells>
  <phoneticPr fontId="1" type="noConversion"/>
  <printOptions gridLines="1"/>
  <pageMargins left="0.74803149606299213" right="0.74803149606299213" top="0.98425196850393704" bottom="0.98425196850393704" header="0.51181102362204722" footer="0.51181102362204722"/>
  <pageSetup paperSize="9" scale="47" fitToHeight="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85194-6416-4DCC-AFB4-D3A02EC054D0}">
  <sheetPr>
    <pageSetUpPr fitToPage="1"/>
  </sheetPr>
  <dimension ref="A1:X130"/>
  <sheetViews>
    <sheetView tabSelected="1" zoomScale="126" zoomScaleNormal="126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A2" sqref="A2"/>
    </sheetView>
  </sheetViews>
  <sheetFormatPr defaultColWidth="8.85546875" defaultRowHeight="14.25" x14ac:dyDescent="0.2"/>
  <cols>
    <col min="1" max="1" width="17.42578125" style="61" customWidth="1"/>
    <col min="2" max="2" width="36.7109375" style="61" customWidth="1"/>
    <col min="3" max="3" width="11.28515625" customWidth="1"/>
    <col min="4" max="4" width="12.28515625" style="91" customWidth="1"/>
    <col min="5" max="5" width="13.7109375" customWidth="1"/>
    <col min="6" max="6" width="12.28515625" customWidth="1"/>
    <col min="7" max="7" width="12.7109375" customWidth="1"/>
    <col min="8" max="8" width="10.7109375" customWidth="1"/>
    <col min="9" max="9" width="13.7109375" style="39" bestFit="1" customWidth="1"/>
    <col min="10" max="10" width="12.140625" style="39" customWidth="1"/>
    <col min="11" max="12" width="11.42578125" style="39" customWidth="1"/>
    <col min="13" max="13" width="33.85546875" customWidth="1"/>
    <col min="14" max="14" width="8.85546875" style="20"/>
    <col min="15" max="15" width="9.42578125" bestFit="1" customWidth="1"/>
  </cols>
  <sheetData>
    <row r="1" spans="1:24" s="61" customFormat="1" ht="29.1" customHeight="1" thickBot="1" x14ac:dyDescent="0.3">
      <c r="A1" s="89" t="s">
        <v>190</v>
      </c>
      <c r="B1" s="89"/>
      <c r="C1" s="39"/>
      <c r="D1" s="226" t="s">
        <v>191</v>
      </c>
      <c r="E1" s="241" t="s">
        <v>192</v>
      </c>
      <c r="F1" s="241"/>
      <c r="G1" s="241"/>
      <c r="H1" s="241"/>
      <c r="I1" s="227" t="s">
        <v>193</v>
      </c>
      <c r="J1" s="242" t="s">
        <v>194</v>
      </c>
      <c r="K1" s="243"/>
      <c r="L1" s="244"/>
      <c r="M1" s="228"/>
      <c r="N1" s="20"/>
    </row>
    <row r="2" spans="1:24" ht="66" customHeight="1" x14ac:dyDescent="0.25">
      <c r="A2" s="220" t="s">
        <v>5</v>
      </c>
      <c r="B2" s="41"/>
      <c r="C2" s="39"/>
      <c r="D2" s="42" t="s">
        <v>195</v>
      </c>
      <c r="E2" s="96" t="s">
        <v>196</v>
      </c>
      <c r="F2" s="97" t="s">
        <v>197</v>
      </c>
      <c r="G2" s="97" t="s">
        <v>198</v>
      </c>
      <c r="H2" s="123" t="s">
        <v>199</v>
      </c>
      <c r="I2" s="94" t="s">
        <v>200</v>
      </c>
      <c r="J2" s="116" t="s">
        <v>201</v>
      </c>
      <c r="K2" s="117" t="s">
        <v>202</v>
      </c>
      <c r="L2" s="118" t="s">
        <v>203</v>
      </c>
      <c r="M2" s="39"/>
      <c r="X2" s="44"/>
    </row>
    <row r="3" spans="1:24" s="20" customFormat="1" ht="12.75" x14ac:dyDescent="0.2">
      <c r="A3" s="221" t="s">
        <v>204</v>
      </c>
      <c r="B3" s="177" t="s">
        <v>205</v>
      </c>
      <c r="C3" s="178"/>
      <c r="D3" s="179">
        <f>SUM(D5:D9)</f>
        <v>11100</v>
      </c>
      <c r="E3" s="180">
        <f t="shared" ref="E3:I3" si="0">SUM(E5:E9)</f>
        <v>10803</v>
      </c>
      <c r="F3" s="180">
        <f t="shared" si="0"/>
        <v>6361</v>
      </c>
      <c r="G3" s="180">
        <f t="shared" si="0"/>
        <v>10824</v>
      </c>
      <c r="H3" s="180">
        <f t="shared" si="0"/>
        <v>21</v>
      </c>
      <c r="I3" s="181">
        <f t="shared" si="0"/>
        <v>11554</v>
      </c>
      <c r="J3" s="182">
        <f>G3/D3</f>
        <v>0.97513513513513517</v>
      </c>
      <c r="K3" s="183">
        <f>G3/E3</f>
        <v>1.0019439044709804</v>
      </c>
      <c r="L3" s="184">
        <f>I3/G3</f>
        <v>1.0674427198817442</v>
      </c>
      <c r="M3" s="174"/>
      <c r="X3" s="175"/>
    </row>
    <row r="4" spans="1:24" ht="15" x14ac:dyDescent="0.25">
      <c r="A4" s="60" t="s">
        <v>206</v>
      </c>
      <c r="B4" s="41"/>
      <c r="C4" s="39"/>
      <c r="D4" s="98"/>
      <c r="E4" s="45"/>
      <c r="F4" s="46"/>
      <c r="G4" s="46"/>
      <c r="H4" s="45"/>
      <c r="I4" s="110"/>
      <c r="J4" s="119"/>
      <c r="K4" s="115"/>
      <c r="L4" s="120"/>
      <c r="M4" s="40"/>
      <c r="X4" s="47"/>
    </row>
    <row r="5" spans="1:24" x14ac:dyDescent="0.2">
      <c r="A5" s="38"/>
      <c r="B5" s="41" t="s">
        <v>207</v>
      </c>
      <c r="C5" s="39"/>
      <c r="D5" s="99">
        <v>9921</v>
      </c>
      <c r="E5" s="49">
        <v>9953</v>
      </c>
      <c r="F5" s="48">
        <v>6145</v>
      </c>
      <c r="G5" s="48">
        <v>10200</v>
      </c>
      <c r="H5" s="49">
        <f t="shared" ref="H5:H46" si="1">SUM(G5-E5)</f>
        <v>247</v>
      </c>
      <c r="I5" s="111">
        <v>10710</v>
      </c>
      <c r="J5" s="119">
        <f t="shared" ref="J5:J24" si="2">G5/D5</f>
        <v>1.0281221651043242</v>
      </c>
      <c r="K5" s="115">
        <f t="shared" ref="K5:K24" si="3">G5/E5</f>
        <v>1.0248166381995378</v>
      </c>
      <c r="L5" s="120">
        <f t="shared" ref="L5:L24" si="4">I5/G5</f>
        <v>1.05</v>
      </c>
      <c r="M5" s="50"/>
      <c r="N5" s="176"/>
      <c r="O5" s="44"/>
      <c r="P5" s="47"/>
    </row>
    <row r="6" spans="1:24" x14ac:dyDescent="0.2">
      <c r="A6" s="38"/>
      <c r="B6" s="41" t="s">
        <v>208</v>
      </c>
      <c r="C6" s="39"/>
      <c r="D6" s="99"/>
      <c r="E6" s="49">
        <v>0</v>
      </c>
      <c r="F6" s="48">
        <v>0</v>
      </c>
      <c r="G6" s="52">
        <v>0</v>
      </c>
      <c r="H6" s="49">
        <f t="shared" si="1"/>
        <v>0</v>
      </c>
      <c r="I6" s="111">
        <v>0</v>
      </c>
      <c r="J6" s="119" t="e">
        <f t="shared" si="2"/>
        <v>#DIV/0!</v>
      </c>
      <c r="K6" s="115" t="e">
        <f t="shared" si="3"/>
        <v>#DIV/0!</v>
      </c>
      <c r="L6" s="120" t="e">
        <f t="shared" si="4"/>
        <v>#DIV/0!</v>
      </c>
      <c r="N6" s="174"/>
    </row>
    <row r="7" spans="1:24" x14ac:dyDescent="0.2">
      <c r="A7" s="38"/>
      <c r="B7" s="41" t="s">
        <v>209</v>
      </c>
      <c r="C7" s="39"/>
      <c r="D7" s="99">
        <v>162</v>
      </c>
      <c r="E7" s="49">
        <v>330</v>
      </c>
      <c r="F7" s="48">
        <v>162</v>
      </c>
      <c r="G7" s="48">
        <v>324</v>
      </c>
      <c r="H7" s="49">
        <f t="shared" si="1"/>
        <v>-6</v>
      </c>
      <c r="I7" s="111">
        <v>324</v>
      </c>
      <c r="J7" s="119">
        <f t="shared" si="2"/>
        <v>2</v>
      </c>
      <c r="K7" s="115">
        <f t="shared" si="3"/>
        <v>0.98181818181818181</v>
      </c>
      <c r="L7" s="120">
        <f t="shared" si="4"/>
        <v>1</v>
      </c>
      <c r="M7" s="40"/>
      <c r="N7" s="176"/>
    </row>
    <row r="8" spans="1:24" x14ac:dyDescent="0.2">
      <c r="A8" s="41"/>
      <c r="B8" s="41" t="s">
        <v>210</v>
      </c>
      <c r="C8" s="39"/>
      <c r="D8" s="99">
        <v>90</v>
      </c>
      <c r="E8" s="49">
        <v>120</v>
      </c>
      <c r="F8" s="48">
        <v>54</v>
      </c>
      <c r="G8" s="48">
        <v>100</v>
      </c>
      <c r="H8" s="49">
        <f t="shared" si="1"/>
        <v>-20</v>
      </c>
      <c r="I8" s="111">
        <v>120</v>
      </c>
      <c r="J8" s="119">
        <f t="shared" si="2"/>
        <v>1.1111111111111112</v>
      </c>
      <c r="K8" s="115">
        <f t="shared" si="3"/>
        <v>0.83333333333333337</v>
      </c>
      <c r="L8" s="120">
        <f t="shared" si="4"/>
        <v>1.2</v>
      </c>
      <c r="M8" s="40"/>
      <c r="N8" s="176"/>
    </row>
    <row r="9" spans="1:24" ht="14.25" customHeight="1" x14ac:dyDescent="0.2">
      <c r="A9" s="41"/>
      <c r="B9" s="41" t="s">
        <v>211</v>
      </c>
      <c r="C9" s="40"/>
      <c r="D9" s="99">
        <v>927</v>
      </c>
      <c r="E9" s="49">
        <v>400</v>
      </c>
      <c r="F9" s="48">
        <v>0</v>
      </c>
      <c r="G9" s="48">
        <v>200</v>
      </c>
      <c r="H9" s="49">
        <f t="shared" si="1"/>
        <v>-200</v>
      </c>
      <c r="I9" s="111">
        <v>400</v>
      </c>
      <c r="J9" s="119">
        <f t="shared" si="2"/>
        <v>0.21574973031283712</v>
      </c>
      <c r="K9" s="115">
        <f t="shared" si="3"/>
        <v>0.5</v>
      </c>
      <c r="L9" s="120">
        <f t="shared" si="4"/>
        <v>2</v>
      </c>
      <c r="M9" s="40"/>
      <c r="N9" s="176"/>
    </row>
    <row r="10" spans="1:24" ht="14.25" customHeight="1" x14ac:dyDescent="0.2">
      <c r="A10" s="41"/>
      <c r="B10" s="41"/>
      <c r="C10" s="40"/>
      <c r="D10" s="99"/>
      <c r="E10" s="49"/>
      <c r="F10" s="48"/>
      <c r="G10" s="48"/>
      <c r="H10" s="49"/>
      <c r="I10" s="111"/>
      <c r="J10" s="119"/>
      <c r="K10" s="115"/>
      <c r="L10" s="120"/>
      <c r="M10" s="40"/>
      <c r="N10" s="176"/>
    </row>
    <row r="11" spans="1:24" ht="14.25" customHeight="1" x14ac:dyDescent="0.2">
      <c r="A11" s="41"/>
      <c r="B11" s="41"/>
      <c r="C11" s="40"/>
      <c r="D11" s="99"/>
      <c r="E11" s="49"/>
      <c r="F11" s="48"/>
      <c r="G11" s="48"/>
      <c r="H11" s="49"/>
      <c r="I11" s="111"/>
      <c r="J11" s="119"/>
      <c r="K11" s="115"/>
      <c r="L11" s="120"/>
      <c r="M11" s="40"/>
      <c r="N11" s="176"/>
    </row>
    <row r="12" spans="1:24" s="20" customFormat="1" ht="12.75" x14ac:dyDescent="0.2">
      <c r="A12" s="221" t="s">
        <v>212</v>
      </c>
      <c r="B12" s="177" t="s">
        <v>205</v>
      </c>
      <c r="C12" s="178"/>
      <c r="D12" s="185">
        <f>SUM(D14:D27)</f>
        <v>3326</v>
      </c>
      <c r="E12" s="185">
        <f t="shared" ref="E12:I12" si="5">SUM(E14:E27)</f>
        <v>4145</v>
      </c>
      <c r="F12" s="185">
        <f t="shared" si="5"/>
        <v>2770</v>
      </c>
      <c r="G12" s="185">
        <f t="shared" si="5"/>
        <v>3740</v>
      </c>
      <c r="H12" s="185">
        <f t="shared" si="5"/>
        <v>-405</v>
      </c>
      <c r="I12" s="185">
        <f t="shared" si="5"/>
        <v>4039</v>
      </c>
      <c r="J12" s="186">
        <f t="shared" si="2"/>
        <v>1.1244738424533975</v>
      </c>
      <c r="K12" s="187">
        <f t="shared" si="3"/>
        <v>0.90229191797346198</v>
      </c>
      <c r="L12" s="188">
        <f t="shared" si="4"/>
        <v>1.079946524064171</v>
      </c>
      <c r="M12" s="174"/>
      <c r="N12" s="176"/>
    </row>
    <row r="13" spans="1:24" x14ac:dyDescent="0.2">
      <c r="A13" s="60" t="s">
        <v>206</v>
      </c>
      <c r="B13" s="41"/>
      <c r="C13" s="39"/>
      <c r="D13" s="99"/>
      <c r="E13" s="49"/>
      <c r="F13" s="48"/>
      <c r="G13" s="48"/>
      <c r="H13" s="49"/>
      <c r="I13" s="111"/>
      <c r="J13" s="119"/>
      <c r="K13" s="115"/>
      <c r="L13" s="120"/>
      <c r="M13" s="40"/>
      <c r="N13" s="176"/>
    </row>
    <row r="14" spans="1:24" x14ac:dyDescent="0.2">
      <c r="A14" s="38"/>
      <c r="B14" s="41" t="s">
        <v>213</v>
      </c>
      <c r="C14" s="39"/>
      <c r="D14" s="99">
        <v>162</v>
      </c>
      <c r="E14" s="49">
        <v>230</v>
      </c>
      <c r="F14" s="48">
        <v>275</v>
      </c>
      <c r="G14" s="48">
        <v>275</v>
      </c>
      <c r="H14" s="49">
        <f t="shared" si="1"/>
        <v>45</v>
      </c>
      <c r="I14" s="111">
        <v>275</v>
      </c>
      <c r="J14" s="119">
        <f t="shared" si="2"/>
        <v>1.6975308641975309</v>
      </c>
      <c r="K14" s="115">
        <f t="shared" si="3"/>
        <v>1.1956521739130435</v>
      </c>
      <c r="L14" s="120">
        <f t="shared" si="4"/>
        <v>1</v>
      </c>
      <c r="M14" s="40"/>
      <c r="N14" s="176"/>
    </row>
    <row r="15" spans="1:24" ht="15" customHeight="1" x14ac:dyDescent="0.2">
      <c r="A15" s="38"/>
      <c r="B15" s="41" t="s">
        <v>214</v>
      </c>
      <c r="C15" s="39"/>
      <c r="D15" s="99">
        <v>360</v>
      </c>
      <c r="E15" s="49">
        <v>315</v>
      </c>
      <c r="F15" s="48">
        <v>300</v>
      </c>
      <c r="G15" s="48">
        <v>300</v>
      </c>
      <c r="H15" s="49">
        <f t="shared" si="1"/>
        <v>-15</v>
      </c>
      <c r="I15" s="111">
        <v>300</v>
      </c>
      <c r="J15" s="119">
        <f t="shared" si="2"/>
        <v>0.83333333333333337</v>
      </c>
      <c r="K15" s="115">
        <f t="shared" si="3"/>
        <v>0.95238095238095233</v>
      </c>
      <c r="L15" s="120">
        <f t="shared" si="4"/>
        <v>1</v>
      </c>
      <c r="M15" s="40"/>
      <c r="N15" s="176"/>
    </row>
    <row r="16" spans="1:24" ht="15" customHeight="1" x14ac:dyDescent="0.2">
      <c r="A16" s="38"/>
      <c r="B16" s="41" t="s">
        <v>215</v>
      </c>
      <c r="C16" s="39"/>
      <c r="D16" s="99">
        <v>105</v>
      </c>
      <c r="E16" s="49">
        <v>165</v>
      </c>
      <c r="F16" s="48">
        <v>105</v>
      </c>
      <c r="G16" s="48">
        <v>105</v>
      </c>
      <c r="H16" s="49">
        <f t="shared" si="1"/>
        <v>-60</v>
      </c>
      <c r="I16" s="111">
        <v>165</v>
      </c>
      <c r="J16" s="119">
        <f t="shared" si="2"/>
        <v>1</v>
      </c>
      <c r="K16" s="115">
        <f t="shared" si="3"/>
        <v>0.63636363636363635</v>
      </c>
      <c r="L16" s="120">
        <f t="shared" si="4"/>
        <v>1.5714285714285714</v>
      </c>
      <c r="M16" s="40"/>
      <c r="N16" s="176"/>
    </row>
    <row r="17" spans="1:14" ht="15" customHeight="1" x14ac:dyDescent="0.2">
      <c r="A17" s="41"/>
      <c r="B17" s="41" t="s">
        <v>216</v>
      </c>
      <c r="C17" s="39"/>
      <c r="D17" s="99">
        <v>495</v>
      </c>
      <c r="E17" s="49">
        <v>474</v>
      </c>
      <c r="F17" s="48">
        <v>455</v>
      </c>
      <c r="G17" s="53">
        <v>455</v>
      </c>
      <c r="H17" s="49">
        <f t="shared" si="1"/>
        <v>-19</v>
      </c>
      <c r="I17" s="111">
        <v>464</v>
      </c>
      <c r="J17" s="119">
        <f t="shared" si="2"/>
        <v>0.91919191919191923</v>
      </c>
      <c r="K17" s="115">
        <f t="shared" si="3"/>
        <v>0.95991561181434604</v>
      </c>
      <c r="L17" s="120">
        <f t="shared" si="4"/>
        <v>1.0197802197802197</v>
      </c>
      <c r="M17" s="54"/>
      <c r="N17" s="176"/>
    </row>
    <row r="18" spans="1:14" ht="15" customHeight="1" x14ac:dyDescent="0.2">
      <c r="A18" s="41"/>
      <c r="B18" s="41" t="s">
        <v>217</v>
      </c>
      <c r="C18" s="39"/>
      <c r="D18" s="99">
        <v>35</v>
      </c>
      <c r="E18" s="49">
        <v>40</v>
      </c>
      <c r="F18" s="48">
        <v>35</v>
      </c>
      <c r="G18" s="53">
        <v>35</v>
      </c>
      <c r="H18" s="49">
        <f t="shared" si="1"/>
        <v>-5</v>
      </c>
      <c r="I18" s="111">
        <v>35</v>
      </c>
      <c r="J18" s="119">
        <f t="shared" si="2"/>
        <v>1</v>
      </c>
      <c r="K18" s="115">
        <f t="shared" si="3"/>
        <v>0.875</v>
      </c>
      <c r="L18" s="120">
        <f t="shared" si="4"/>
        <v>1</v>
      </c>
      <c r="M18" s="40"/>
      <c r="N18" s="176"/>
    </row>
    <row r="19" spans="1:14" ht="15" customHeight="1" x14ac:dyDescent="0.2">
      <c r="A19" s="38"/>
      <c r="B19" s="41" t="s">
        <v>218</v>
      </c>
      <c r="C19" s="39"/>
      <c r="D19" s="99">
        <v>893</v>
      </c>
      <c r="E19" s="49">
        <v>1021</v>
      </c>
      <c r="F19" s="48">
        <v>1055</v>
      </c>
      <c r="G19" s="48">
        <v>1055</v>
      </c>
      <c r="H19" s="49">
        <f t="shared" si="1"/>
        <v>34</v>
      </c>
      <c r="I19" s="111">
        <v>1200</v>
      </c>
      <c r="J19" s="119">
        <f t="shared" si="2"/>
        <v>1.181410974244121</v>
      </c>
      <c r="K19" s="115">
        <f t="shared" si="3"/>
        <v>1.0333006856023506</v>
      </c>
      <c r="L19" s="120">
        <f t="shared" si="4"/>
        <v>1.1374407582938388</v>
      </c>
      <c r="M19" s="40"/>
      <c r="N19" s="176"/>
    </row>
    <row r="20" spans="1:14" ht="15" customHeight="1" x14ac:dyDescent="0.2">
      <c r="A20" s="38"/>
      <c r="B20" s="41" t="s">
        <v>219</v>
      </c>
      <c r="C20" s="39"/>
      <c r="D20" s="99"/>
      <c r="E20" s="49">
        <v>150</v>
      </c>
      <c r="F20" s="48">
        <v>0</v>
      </c>
      <c r="G20" s="48">
        <v>100</v>
      </c>
      <c r="H20" s="49">
        <f t="shared" si="1"/>
        <v>-50</v>
      </c>
      <c r="I20" s="111">
        <v>100</v>
      </c>
      <c r="J20" s="119" t="e">
        <f t="shared" si="2"/>
        <v>#DIV/0!</v>
      </c>
      <c r="K20" s="115">
        <f t="shared" si="3"/>
        <v>0.66666666666666663</v>
      </c>
      <c r="L20" s="120">
        <f t="shared" si="4"/>
        <v>1</v>
      </c>
      <c r="M20" s="40"/>
      <c r="N20" s="176"/>
    </row>
    <row r="21" spans="1:14" ht="15" customHeight="1" x14ac:dyDescent="0.2">
      <c r="A21" s="38"/>
      <c r="B21" s="41" t="s">
        <v>220</v>
      </c>
      <c r="C21" s="39"/>
      <c r="D21" s="99">
        <v>162</v>
      </c>
      <c r="E21" s="49">
        <v>250</v>
      </c>
      <c r="F21" s="48">
        <v>64</v>
      </c>
      <c r="G21" s="48">
        <v>100</v>
      </c>
      <c r="H21" s="49">
        <f t="shared" si="1"/>
        <v>-150</v>
      </c>
      <c r="I21" s="111">
        <v>100</v>
      </c>
      <c r="J21" s="119">
        <f t="shared" si="2"/>
        <v>0.61728395061728392</v>
      </c>
      <c r="K21" s="115">
        <f t="shared" si="3"/>
        <v>0.4</v>
      </c>
      <c r="L21" s="120">
        <f t="shared" si="4"/>
        <v>1</v>
      </c>
      <c r="M21" s="55"/>
      <c r="N21" s="176"/>
    </row>
    <row r="22" spans="1:14" ht="15" customHeight="1" x14ac:dyDescent="0.2">
      <c r="A22" s="41"/>
      <c r="B22" s="41" t="s">
        <v>221</v>
      </c>
      <c r="C22" s="39"/>
      <c r="D22" s="99">
        <v>263</v>
      </c>
      <c r="E22" s="49">
        <v>500</v>
      </c>
      <c r="F22" s="48">
        <v>280</v>
      </c>
      <c r="G22" s="48">
        <v>400</v>
      </c>
      <c r="H22" s="49">
        <f t="shared" si="1"/>
        <v>-100</v>
      </c>
      <c r="I22" s="111">
        <v>500</v>
      </c>
      <c r="J22" s="119">
        <f t="shared" si="2"/>
        <v>1.520912547528517</v>
      </c>
      <c r="K22" s="115">
        <f t="shared" si="3"/>
        <v>0.8</v>
      </c>
      <c r="L22" s="120">
        <f t="shared" si="4"/>
        <v>1.25</v>
      </c>
      <c r="M22" s="55"/>
      <c r="N22" s="176"/>
    </row>
    <row r="23" spans="1:14" ht="15" customHeight="1" x14ac:dyDescent="0.2">
      <c r="A23" s="41"/>
      <c r="B23" s="41" t="s">
        <v>222</v>
      </c>
      <c r="C23" s="39"/>
      <c r="D23" s="99">
        <v>95</v>
      </c>
      <c r="E23" s="49">
        <v>200</v>
      </c>
      <c r="F23" s="48">
        <v>165</v>
      </c>
      <c r="G23" s="48">
        <v>360</v>
      </c>
      <c r="H23" s="49">
        <f t="shared" si="1"/>
        <v>160</v>
      </c>
      <c r="I23" s="111">
        <v>400</v>
      </c>
      <c r="J23" s="119">
        <f t="shared" si="2"/>
        <v>3.7894736842105261</v>
      </c>
      <c r="K23" s="115">
        <f t="shared" si="3"/>
        <v>1.8</v>
      </c>
      <c r="L23" s="120">
        <f t="shared" si="4"/>
        <v>1.1111111111111112</v>
      </c>
      <c r="M23" s="55"/>
      <c r="N23" s="176"/>
    </row>
    <row r="24" spans="1:14" ht="15" customHeight="1" x14ac:dyDescent="0.2">
      <c r="A24" s="41"/>
      <c r="B24" s="41" t="s">
        <v>223</v>
      </c>
      <c r="C24" s="39"/>
      <c r="D24" s="99">
        <v>446</v>
      </c>
      <c r="E24" s="49">
        <v>600</v>
      </c>
      <c r="F24" s="48">
        <v>36</v>
      </c>
      <c r="G24" s="48">
        <v>400</v>
      </c>
      <c r="H24" s="49">
        <f t="shared" si="1"/>
        <v>-200</v>
      </c>
      <c r="I24" s="111">
        <v>500</v>
      </c>
      <c r="J24" s="119">
        <f t="shared" si="2"/>
        <v>0.89686098654708524</v>
      </c>
      <c r="K24" s="115">
        <f t="shared" si="3"/>
        <v>0.66666666666666663</v>
      </c>
      <c r="L24" s="120">
        <f t="shared" si="4"/>
        <v>1.25</v>
      </c>
      <c r="M24" s="55"/>
      <c r="N24" s="176"/>
    </row>
    <row r="25" spans="1:14" ht="15" customHeight="1" x14ac:dyDescent="0.2">
      <c r="A25" s="38"/>
      <c r="B25" s="41"/>
      <c r="C25" s="39"/>
      <c r="D25" s="99"/>
      <c r="E25" s="49"/>
      <c r="F25" s="48"/>
      <c r="G25" s="53"/>
      <c r="H25" s="49"/>
      <c r="I25" s="111"/>
      <c r="J25" s="121"/>
      <c r="K25" s="49"/>
      <c r="L25" s="100"/>
      <c r="M25" s="55"/>
      <c r="N25" s="176"/>
    </row>
    <row r="26" spans="1:14" ht="13.5" customHeight="1" x14ac:dyDescent="0.2">
      <c r="A26" s="41"/>
      <c r="B26" s="41"/>
      <c r="C26" s="39"/>
      <c r="D26" s="99"/>
      <c r="E26" s="49"/>
      <c r="F26" s="48"/>
      <c r="G26" s="48"/>
      <c r="H26" s="49"/>
      <c r="I26" s="111"/>
      <c r="J26" s="121"/>
      <c r="K26" s="49"/>
      <c r="L26" s="100"/>
      <c r="M26" s="40"/>
      <c r="N26" s="176"/>
    </row>
    <row r="27" spans="1:14" ht="14.25" customHeight="1" x14ac:dyDescent="0.2">
      <c r="A27" s="41"/>
      <c r="B27" s="41" t="s">
        <v>224</v>
      </c>
      <c r="C27" s="40"/>
      <c r="D27" s="99">
        <v>310</v>
      </c>
      <c r="E27" s="49">
        <v>200</v>
      </c>
      <c r="F27" s="49">
        <v>0</v>
      </c>
      <c r="G27" s="49">
        <v>155</v>
      </c>
      <c r="H27" s="49">
        <f t="shared" si="1"/>
        <v>-45</v>
      </c>
      <c r="I27" s="111">
        <v>0</v>
      </c>
      <c r="J27" s="119">
        <f t="shared" ref="J27:J76" si="6">G27/D27</f>
        <v>0.5</v>
      </c>
      <c r="K27" s="115">
        <f t="shared" ref="K27:K76" si="7">G27/E27</f>
        <v>0.77500000000000002</v>
      </c>
      <c r="L27" s="120">
        <f t="shared" ref="L27:L76" si="8">I27/G27</f>
        <v>0</v>
      </c>
      <c r="N27" s="191" t="s">
        <v>225</v>
      </c>
    </row>
    <row r="28" spans="1:14" ht="14.25" customHeight="1" x14ac:dyDescent="0.2">
      <c r="A28" s="41"/>
      <c r="B28" s="41" t="s">
        <v>226</v>
      </c>
      <c r="C28" s="39"/>
      <c r="D28" s="99"/>
      <c r="E28" s="49"/>
      <c r="F28" s="49"/>
      <c r="G28" s="49"/>
      <c r="H28" s="49"/>
      <c r="I28" s="111"/>
      <c r="J28" s="121"/>
      <c r="K28" s="49"/>
      <c r="L28" s="100"/>
      <c r="M28" s="55"/>
      <c r="N28" s="176"/>
    </row>
    <row r="29" spans="1:14" s="20" customFormat="1" ht="12.75" x14ac:dyDescent="0.2">
      <c r="A29" s="221" t="s">
        <v>227</v>
      </c>
      <c r="B29" s="177" t="s">
        <v>205</v>
      </c>
      <c r="C29" s="178"/>
      <c r="D29" s="185">
        <f>SUM(D30:D32)</f>
        <v>4190</v>
      </c>
      <c r="E29" s="185">
        <f t="shared" ref="E29:I29" si="9">SUM(E30:E32)</f>
        <v>4965</v>
      </c>
      <c r="F29" s="185">
        <f t="shared" si="9"/>
        <v>3805</v>
      </c>
      <c r="G29" s="185">
        <f t="shared" si="9"/>
        <v>4463</v>
      </c>
      <c r="H29" s="185">
        <f t="shared" si="9"/>
        <v>-502</v>
      </c>
      <c r="I29" s="185">
        <f t="shared" si="9"/>
        <v>2700</v>
      </c>
      <c r="J29" s="186">
        <f t="shared" si="6"/>
        <v>1.0651551312649166</v>
      </c>
      <c r="K29" s="187">
        <f t="shared" si="7"/>
        <v>0.89889224572004023</v>
      </c>
      <c r="L29" s="188">
        <f t="shared" si="8"/>
        <v>0.60497423257898275</v>
      </c>
      <c r="M29" s="174"/>
      <c r="N29" s="176"/>
    </row>
    <row r="30" spans="1:14" x14ac:dyDescent="0.2">
      <c r="A30" s="87" t="s">
        <v>206</v>
      </c>
      <c r="B30" s="56" t="s">
        <v>228</v>
      </c>
      <c r="C30" s="39"/>
      <c r="D30" s="99">
        <v>137</v>
      </c>
      <c r="E30" s="48">
        <v>165</v>
      </c>
      <c r="F30" s="48">
        <v>463</v>
      </c>
      <c r="G30" s="48">
        <v>463</v>
      </c>
      <c r="H30" s="49">
        <f t="shared" si="1"/>
        <v>298</v>
      </c>
      <c r="I30" s="111">
        <v>200</v>
      </c>
      <c r="J30" s="119">
        <f t="shared" si="6"/>
        <v>3.3795620437956204</v>
      </c>
      <c r="K30" s="115">
        <f t="shared" si="7"/>
        <v>2.8060606060606061</v>
      </c>
      <c r="L30" s="120">
        <f t="shared" si="8"/>
        <v>0.43196544276457882</v>
      </c>
      <c r="M30" s="55"/>
      <c r="N30" s="176"/>
    </row>
    <row r="31" spans="1:14" ht="14.25" customHeight="1" x14ac:dyDescent="0.2">
      <c r="A31" s="41"/>
      <c r="B31" s="57" t="s">
        <v>229</v>
      </c>
      <c r="C31" s="39"/>
      <c r="D31" s="99">
        <v>3640</v>
      </c>
      <c r="E31" s="48">
        <v>4300</v>
      </c>
      <c r="F31" s="48">
        <v>3240</v>
      </c>
      <c r="G31" s="48">
        <v>3800</v>
      </c>
      <c r="H31" s="49">
        <f t="shared" si="1"/>
        <v>-500</v>
      </c>
      <c r="I31" s="111">
        <v>2000</v>
      </c>
      <c r="J31" s="119">
        <f t="shared" si="6"/>
        <v>1.043956043956044</v>
      </c>
      <c r="K31" s="115">
        <f t="shared" si="7"/>
        <v>0.88372093023255816</v>
      </c>
      <c r="L31" s="120">
        <f t="shared" si="8"/>
        <v>0.52631578947368418</v>
      </c>
      <c r="N31" s="229"/>
    </row>
    <row r="32" spans="1:14" ht="14.25" customHeight="1" x14ac:dyDescent="0.2">
      <c r="A32" s="41"/>
      <c r="B32" s="57" t="s">
        <v>230</v>
      </c>
      <c r="C32" s="39"/>
      <c r="D32" s="99">
        <v>413</v>
      </c>
      <c r="E32" s="48">
        <v>500</v>
      </c>
      <c r="F32" s="48">
        <v>102</v>
      </c>
      <c r="G32" s="48">
        <v>200</v>
      </c>
      <c r="H32" s="49">
        <f t="shared" si="1"/>
        <v>-300</v>
      </c>
      <c r="I32" s="111">
        <v>500</v>
      </c>
      <c r="J32" s="119">
        <f t="shared" si="6"/>
        <v>0.48426150121065376</v>
      </c>
      <c r="K32" s="115">
        <f t="shared" si="7"/>
        <v>0.4</v>
      </c>
      <c r="L32" s="120">
        <f t="shared" si="8"/>
        <v>2.5</v>
      </c>
      <c r="M32" s="55"/>
      <c r="N32" s="176"/>
    </row>
    <row r="33" spans="1:14" ht="14.25" customHeight="1" x14ac:dyDescent="0.2">
      <c r="A33" s="41"/>
      <c r="B33" s="57"/>
      <c r="C33" s="39"/>
      <c r="D33" s="99"/>
      <c r="E33" s="48"/>
      <c r="F33" s="48"/>
      <c r="G33" s="48"/>
      <c r="H33" s="49"/>
      <c r="I33" s="111"/>
      <c r="J33" s="124"/>
      <c r="K33" s="115"/>
      <c r="L33" s="120"/>
      <c r="M33" s="55"/>
      <c r="N33" s="176"/>
    </row>
    <row r="34" spans="1:14" ht="14.25" customHeight="1" x14ac:dyDescent="0.2">
      <c r="A34" s="190" t="s">
        <v>231</v>
      </c>
      <c r="B34" s="177" t="s">
        <v>205</v>
      </c>
      <c r="C34" s="178"/>
      <c r="D34" s="185">
        <f>SUM(D35:D37)</f>
        <v>1612</v>
      </c>
      <c r="E34" s="185">
        <f t="shared" ref="E34:I34" si="10">SUM(E35:E37)</f>
        <v>1665</v>
      </c>
      <c r="F34" s="185">
        <f t="shared" si="10"/>
        <v>1396</v>
      </c>
      <c r="G34" s="185">
        <f t="shared" si="10"/>
        <v>2126</v>
      </c>
      <c r="H34" s="185">
        <f t="shared" si="10"/>
        <v>461</v>
      </c>
      <c r="I34" s="185">
        <f t="shared" si="10"/>
        <v>3710</v>
      </c>
      <c r="J34" s="186">
        <f t="shared" si="6"/>
        <v>1.3188585607940446</v>
      </c>
      <c r="K34" s="187">
        <f t="shared" si="7"/>
        <v>1.2768768768768768</v>
      </c>
      <c r="L34" s="188">
        <f t="shared" si="8"/>
        <v>1.7450611476952023</v>
      </c>
      <c r="M34" s="55"/>
      <c r="N34" s="176"/>
    </row>
    <row r="35" spans="1:14" ht="14.25" customHeight="1" x14ac:dyDescent="0.2">
      <c r="A35" s="79" t="s">
        <v>206</v>
      </c>
      <c r="B35" s="41" t="s">
        <v>232</v>
      </c>
      <c r="C35" s="39"/>
      <c r="D35" s="99" t="s">
        <v>233</v>
      </c>
      <c r="E35" s="49"/>
      <c r="F35" s="48"/>
      <c r="G35" s="48">
        <v>0</v>
      </c>
      <c r="H35" s="49">
        <f t="shared" si="1"/>
        <v>0</v>
      </c>
      <c r="I35" s="111">
        <v>2000</v>
      </c>
      <c r="J35" s="119" t="e">
        <f t="shared" si="6"/>
        <v>#VALUE!</v>
      </c>
      <c r="K35" s="115" t="e">
        <f t="shared" si="7"/>
        <v>#DIV/0!</v>
      </c>
      <c r="L35" s="120" t="e">
        <f t="shared" si="8"/>
        <v>#DIV/0!</v>
      </c>
      <c r="N35" s="191"/>
    </row>
    <row r="36" spans="1:14" ht="14.25" customHeight="1" x14ac:dyDescent="0.2">
      <c r="B36" s="41" t="s">
        <v>234</v>
      </c>
      <c r="C36" s="39"/>
      <c r="D36" s="99">
        <v>487</v>
      </c>
      <c r="E36" s="49">
        <v>565</v>
      </c>
      <c r="F36" s="48">
        <v>846</v>
      </c>
      <c r="G36" s="48">
        <v>926</v>
      </c>
      <c r="H36" s="49">
        <f t="shared" si="1"/>
        <v>361</v>
      </c>
      <c r="I36" s="111">
        <v>610</v>
      </c>
      <c r="J36" s="119">
        <f t="shared" si="6"/>
        <v>1.9014373716632444</v>
      </c>
      <c r="K36" s="115">
        <f t="shared" si="7"/>
        <v>1.6389380530973452</v>
      </c>
      <c r="L36" s="120">
        <f t="shared" si="8"/>
        <v>0.65874730021598271</v>
      </c>
      <c r="M36" s="55"/>
      <c r="N36" s="176"/>
    </row>
    <row r="37" spans="1:14" ht="14.25" customHeight="1" x14ac:dyDescent="0.2">
      <c r="A37" s="38"/>
      <c r="B37" s="41" t="s">
        <v>235</v>
      </c>
      <c r="C37" s="40"/>
      <c r="D37" s="99">
        <v>1125</v>
      </c>
      <c r="E37" s="49">
        <v>1100</v>
      </c>
      <c r="F37" s="48">
        <v>550</v>
      </c>
      <c r="G37" s="48">
        <v>1200</v>
      </c>
      <c r="H37" s="49">
        <f t="shared" si="1"/>
        <v>100</v>
      </c>
      <c r="I37" s="111">
        <v>1100</v>
      </c>
      <c r="J37" s="119">
        <f t="shared" si="6"/>
        <v>1.0666666666666667</v>
      </c>
      <c r="K37" s="115">
        <f t="shared" si="7"/>
        <v>1.0909090909090908</v>
      </c>
      <c r="L37" s="120">
        <f t="shared" si="8"/>
        <v>0.91666666666666663</v>
      </c>
      <c r="M37" s="55"/>
      <c r="N37" s="176"/>
    </row>
    <row r="38" spans="1:14" ht="14.25" customHeight="1" x14ac:dyDescent="0.2">
      <c r="A38" s="38"/>
      <c r="B38" s="41"/>
      <c r="C38" s="40"/>
      <c r="D38" s="99"/>
      <c r="E38" s="49"/>
      <c r="F38" s="48"/>
      <c r="G38" s="48"/>
      <c r="H38" s="49"/>
      <c r="I38" s="111"/>
      <c r="J38" s="119"/>
      <c r="K38" s="115"/>
      <c r="L38" s="120"/>
      <c r="M38" s="55"/>
      <c r="N38" s="176"/>
    </row>
    <row r="39" spans="1:14" s="20" customFormat="1" ht="12.75" x14ac:dyDescent="0.2">
      <c r="A39" s="221" t="s">
        <v>236</v>
      </c>
      <c r="B39" s="177" t="s">
        <v>205</v>
      </c>
      <c r="C39" s="178"/>
      <c r="D39" s="185">
        <f>SUM(D40:D42)</f>
        <v>1826</v>
      </c>
      <c r="E39" s="185">
        <f t="shared" ref="E39:I39" si="11">SUM(E40:E42)</f>
        <v>2100</v>
      </c>
      <c r="F39" s="185">
        <f t="shared" si="11"/>
        <v>932</v>
      </c>
      <c r="G39" s="185">
        <f t="shared" si="11"/>
        <v>1860</v>
      </c>
      <c r="H39" s="185">
        <f t="shared" si="11"/>
        <v>-240</v>
      </c>
      <c r="I39" s="185">
        <f t="shared" si="11"/>
        <v>2380</v>
      </c>
      <c r="J39" s="186">
        <f t="shared" si="6"/>
        <v>1.0186199342825848</v>
      </c>
      <c r="K39" s="187">
        <f t="shared" si="7"/>
        <v>0.88571428571428568</v>
      </c>
      <c r="L39" s="188">
        <f t="shared" si="8"/>
        <v>1.2795698924731183</v>
      </c>
      <c r="M39" s="191"/>
      <c r="N39" s="176"/>
    </row>
    <row r="40" spans="1:14" ht="12.6" customHeight="1" x14ac:dyDescent="0.2">
      <c r="A40" s="79" t="s">
        <v>206</v>
      </c>
      <c r="B40" s="41" t="s">
        <v>237</v>
      </c>
      <c r="C40" s="39"/>
      <c r="D40" s="99">
        <v>1562</v>
      </c>
      <c r="E40" s="49">
        <v>1800</v>
      </c>
      <c r="F40" s="48">
        <v>806</v>
      </c>
      <c r="G40" s="48">
        <v>1600</v>
      </c>
      <c r="H40" s="49">
        <f t="shared" si="1"/>
        <v>-200</v>
      </c>
      <c r="I40" s="111">
        <v>2000</v>
      </c>
      <c r="J40" s="119">
        <f t="shared" si="6"/>
        <v>1.0243277848911652</v>
      </c>
      <c r="K40" s="115">
        <f t="shared" si="7"/>
        <v>0.88888888888888884</v>
      </c>
      <c r="L40" s="120">
        <f t="shared" si="8"/>
        <v>1.25</v>
      </c>
      <c r="M40" s="55"/>
      <c r="N40" s="176"/>
    </row>
    <row r="41" spans="1:14" ht="14.25" customHeight="1" x14ac:dyDescent="0.2">
      <c r="A41" s="41"/>
      <c r="B41" s="41" t="s">
        <v>238</v>
      </c>
      <c r="C41" s="41"/>
      <c r="D41" s="99">
        <v>264</v>
      </c>
      <c r="E41" s="48">
        <v>200</v>
      </c>
      <c r="F41" s="48">
        <v>126</v>
      </c>
      <c r="G41" s="48">
        <v>260</v>
      </c>
      <c r="H41" s="49">
        <f t="shared" si="1"/>
        <v>60</v>
      </c>
      <c r="I41" s="71">
        <v>280</v>
      </c>
      <c r="J41" s="119">
        <f t="shared" si="6"/>
        <v>0.98484848484848486</v>
      </c>
      <c r="K41" s="115">
        <f t="shared" si="7"/>
        <v>1.3</v>
      </c>
      <c r="L41" s="120">
        <f t="shared" si="8"/>
        <v>1.0769230769230769</v>
      </c>
      <c r="M41" s="41"/>
      <c r="N41" s="176"/>
    </row>
    <row r="42" spans="1:14" ht="14.25" customHeight="1" x14ac:dyDescent="0.2">
      <c r="A42" s="41"/>
      <c r="B42" s="41" t="s">
        <v>239</v>
      </c>
      <c r="C42" s="20"/>
      <c r="D42" s="99"/>
      <c r="E42" s="48">
        <v>100</v>
      </c>
      <c r="F42" s="48">
        <v>0</v>
      </c>
      <c r="G42" s="48">
        <v>0</v>
      </c>
      <c r="H42" s="49">
        <f t="shared" si="1"/>
        <v>-100</v>
      </c>
      <c r="I42" s="71">
        <v>100</v>
      </c>
      <c r="J42" s="119" t="e">
        <f t="shared" si="6"/>
        <v>#DIV/0!</v>
      </c>
      <c r="K42" s="115">
        <f t="shared" si="7"/>
        <v>0</v>
      </c>
      <c r="L42" s="120" t="e">
        <f t="shared" si="8"/>
        <v>#DIV/0!</v>
      </c>
      <c r="M42" s="41"/>
      <c r="N42" s="176"/>
    </row>
    <row r="43" spans="1:14" ht="14.25" customHeight="1" x14ac:dyDescent="0.2">
      <c r="A43" s="41"/>
      <c r="B43" s="41"/>
      <c r="C43" s="20"/>
      <c r="D43" s="99"/>
      <c r="E43" s="48"/>
      <c r="F43" s="48"/>
      <c r="G43" s="48"/>
      <c r="H43" s="49"/>
      <c r="I43" s="71"/>
      <c r="J43" s="119"/>
      <c r="K43" s="115"/>
      <c r="L43" s="120"/>
      <c r="M43" s="41"/>
      <c r="N43" s="176"/>
    </row>
    <row r="44" spans="1:14" ht="14.25" customHeight="1" x14ac:dyDescent="0.2">
      <c r="A44" s="221" t="s">
        <v>240</v>
      </c>
      <c r="B44" s="177" t="s">
        <v>205</v>
      </c>
      <c r="C44" s="177"/>
      <c r="D44" s="185">
        <f>SUM(D45:D47)</f>
        <v>50</v>
      </c>
      <c r="E44" s="185">
        <f t="shared" ref="E44:I44" si="12">SUM(E45:E47)</f>
        <v>50</v>
      </c>
      <c r="F44" s="185">
        <f t="shared" si="12"/>
        <v>50</v>
      </c>
      <c r="G44" s="185">
        <f t="shared" si="12"/>
        <v>50</v>
      </c>
      <c r="H44" s="185">
        <f t="shared" si="12"/>
        <v>0</v>
      </c>
      <c r="I44" s="185">
        <f t="shared" si="12"/>
        <v>400</v>
      </c>
      <c r="J44" s="186">
        <f t="shared" si="6"/>
        <v>1</v>
      </c>
      <c r="K44" s="187">
        <f t="shared" si="7"/>
        <v>1</v>
      </c>
      <c r="L44" s="188">
        <f t="shared" si="8"/>
        <v>8</v>
      </c>
      <c r="M44" s="41"/>
      <c r="N44" s="176"/>
    </row>
    <row r="45" spans="1:14" x14ac:dyDescent="0.2">
      <c r="A45" s="79" t="s">
        <v>206</v>
      </c>
      <c r="B45" s="41" t="s">
        <v>241</v>
      </c>
      <c r="C45" s="39"/>
      <c r="D45" s="99"/>
      <c r="E45" s="48"/>
      <c r="F45" s="48"/>
      <c r="G45" s="48"/>
      <c r="H45" s="49"/>
      <c r="I45" s="71">
        <v>100</v>
      </c>
      <c r="J45" s="119"/>
      <c r="K45" s="115"/>
      <c r="L45" s="120"/>
      <c r="M45" s="59"/>
      <c r="N45" s="176"/>
    </row>
    <row r="46" spans="1:14" s="20" customFormat="1" ht="12.75" x14ac:dyDescent="0.2">
      <c r="A46" s="41"/>
      <c r="B46" s="41" t="s">
        <v>242</v>
      </c>
      <c r="D46" s="99">
        <v>50</v>
      </c>
      <c r="E46" s="48">
        <v>50</v>
      </c>
      <c r="F46" s="48">
        <v>50</v>
      </c>
      <c r="G46" s="48">
        <v>50</v>
      </c>
      <c r="H46" s="48">
        <f t="shared" si="1"/>
        <v>0</v>
      </c>
      <c r="I46" s="71">
        <v>50</v>
      </c>
      <c r="J46" s="119">
        <f t="shared" si="6"/>
        <v>1</v>
      </c>
      <c r="K46" s="115">
        <f t="shared" si="7"/>
        <v>1</v>
      </c>
      <c r="L46" s="120">
        <f t="shared" si="8"/>
        <v>1</v>
      </c>
      <c r="M46" s="41"/>
    </row>
    <row r="47" spans="1:14" s="20" customFormat="1" ht="12.75" x14ac:dyDescent="0.2">
      <c r="A47" s="41"/>
      <c r="B47" s="41" t="s">
        <v>243</v>
      </c>
      <c r="D47" s="99"/>
      <c r="E47" s="48"/>
      <c r="F47" s="48"/>
      <c r="G47" s="48"/>
      <c r="H47" s="48"/>
      <c r="I47" s="71">
        <v>250</v>
      </c>
      <c r="J47" s="119" t="e">
        <f t="shared" si="6"/>
        <v>#DIV/0!</v>
      </c>
      <c r="K47" s="115" t="e">
        <f t="shared" si="7"/>
        <v>#DIV/0!</v>
      </c>
      <c r="L47" s="120" t="e">
        <f t="shared" si="8"/>
        <v>#DIV/0!</v>
      </c>
      <c r="M47" s="41"/>
    </row>
    <row r="48" spans="1:14" s="20" customFormat="1" ht="12.75" x14ac:dyDescent="0.2">
      <c r="A48" s="41"/>
      <c r="B48" s="41"/>
      <c r="D48" s="99"/>
      <c r="E48" s="131"/>
      <c r="F48" s="131"/>
      <c r="G48" s="131"/>
      <c r="H48" s="131"/>
      <c r="I48" s="145"/>
      <c r="J48" s="119"/>
      <c r="K48" s="115"/>
      <c r="L48" s="120"/>
      <c r="M48" s="41"/>
    </row>
    <row r="49" spans="1:16" s="20" customFormat="1" ht="18" customHeight="1" x14ac:dyDescent="0.25">
      <c r="A49" s="222" t="s">
        <v>244</v>
      </c>
      <c r="B49" s="192"/>
      <c r="C49" s="193"/>
      <c r="D49" s="194">
        <f>SUM(D3+D12+D29+D34+D39+D44)</f>
        <v>22104</v>
      </c>
      <c r="E49" s="194">
        <f t="shared" ref="E49:I49" si="13">SUM(E3+E12+E29+E34+E39+E44)</f>
        <v>23728</v>
      </c>
      <c r="F49" s="194">
        <f t="shared" si="13"/>
        <v>15314</v>
      </c>
      <c r="G49" s="194">
        <f t="shared" si="13"/>
        <v>23063</v>
      </c>
      <c r="H49" s="194">
        <f t="shared" si="13"/>
        <v>-665</v>
      </c>
      <c r="I49" s="194">
        <f t="shared" si="13"/>
        <v>24783</v>
      </c>
      <c r="J49" s="195">
        <f t="shared" si="6"/>
        <v>1.0433858125226203</v>
      </c>
      <c r="K49" s="196">
        <f t="shared" si="7"/>
        <v>0.97197403910991231</v>
      </c>
      <c r="L49" s="197">
        <f t="shared" si="8"/>
        <v>1.0745783289251181</v>
      </c>
      <c r="M49" s="40"/>
      <c r="O49" s="35"/>
    </row>
    <row r="50" spans="1:16" s="20" customFormat="1" ht="18" customHeight="1" x14ac:dyDescent="0.25">
      <c r="A50" s="61"/>
      <c r="B50" s="62"/>
      <c r="C50" s="39"/>
      <c r="D50" s="101"/>
      <c r="E50" s="48"/>
      <c r="F50" s="63"/>
      <c r="G50" s="63"/>
      <c r="H50" s="63"/>
      <c r="I50" s="112"/>
      <c r="J50" s="125"/>
      <c r="K50" s="126"/>
      <c r="L50" s="127"/>
      <c r="M50" s="40"/>
    </row>
    <row r="51" spans="1:16" ht="14.25" customHeight="1" x14ac:dyDescent="0.2">
      <c r="A51" s="221" t="s">
        <v>245</v>
      </c>
      <c r="B51" s="177" t="s">
        <v>205</v>
      </c>
      <c r="C51" s="178"/>
      <c r="D51" s="185">
        <f>SUM(D52:D57)</f>
        <v>1645</v>
      </c>
      <c r="E51" s="198">
        <f t="shared" ref="E51:H51" si="14">SUM(E52:E57)</f>
        <v>4800</v>
      </c>
      <c r="F51" s="198">
        <f t="shared" si="14"/>
        <v>0</v>
      </c>
      <c r="G51" s="198">
        <f t="shared" si="14"/>
        <v>2825</v>
      </c>
      <c r="H51" s="198">
        <f t="shared" si="14"/>
        <v>-1975</v>
      </c>
      <c r="I51" s="198">
        <f>SUM(I52:I57)</f>
        <v>6750</v>
      </c>
      <c r="J51" s="199">
        <f t="shared" si="6"/>
        <v>1.7173252279635258</v>
      </c>
      <c r="K51" s="200">
        <f t="shared" si="7"/>
        <v>0.58854166666666663</v>
      </c>
      <c r="L51" s="201">
        <f t="shared" si="8"/>
        <v>2.3893805309734515</v>
      </c>
      <c r="M51" s="55"/>
      <c r="N51" s="176"/>
      <c r="O51" s="51"/>
    </row>
    <row r="52" spans="1:16" ht="12.75" x14ac:dyDescent="0.2">
      <c r="A52" s="79" t="s">
        <v>206</v>
      </c>
      <c r="B52" s="41" t="s">
        <v>246</v>
      </c>
      <c r="C52" s="40"/>
      <c r="D52" s="99">
        <v>237</v>
      </c>
      <c r="E52" s="49">
        <v>3000</v>
      </c>
      <c r="F52" s="63" t="s">
        <v>247</v>
      </c>
      <c r="G52" s="63">
        <v>1325</v>
      </c>
      <c r="H52" s="129">
        <f>G52-E52</f>
        <v>-1675</v>
      </c>
      <c r="I52" s="65">
        <v>3000</v>
      </c>
      <c r="J52" s="125">
        <f t="shared" si="6"/>
        <v>5.590717299578059</v>
      </c>
      <c r="K52" s="126">
        <f t="shared" si="7"/>
        <v>0.44166666666666665</v>
      </c>
      <c r="L52" s="127">
        <f t="shared" si="8"/>
        <v>2.2641509433962264</v>
      </c>
      <c r="M52" s="66"/>
      <c r="N52" s="230"/>
      <c r="O52" s="51"/>
    </row>
    <row r="53" spans="1:16" ht="14.25" customHeight="1" x14ac:dyDescent="0.2">
      <c r="A53" s="41"/>
      <c r="B53" s="41" t="s">
        <v>248</v>
      </c>
      <c r="C53" s="40"/>
      <c r="D53" s="99">
        <v>0</v>
      </c>
      <c r="E53" s="49">
        <v>500</v>
      </c>
      <c r="F53" s="63">
        <v>0</v>
      </c>
      <c r="G53" s="63">
        <v>0</v>
      </c>
      <c r="H53" s="128">
        <f t="shared" ref="H53:H72" si="15">SUM(G53-E53)</f>
        <v>-500</v>
      </c>
      <c r="I53" s="67">
        <v>200</v>
      </c>
      <c r="J53" s="125" t="e">
        <f t="shared" si="6"/>
        <v>#DIV/0!</v>
      </c>
      <c r="K53" s="126">
        <f t="shared" si="7"/>
        <v>0</v>
      </c>
      <c r="L53" s="127" t="e">
        <f t="shared" si="8"/>
        <v>#DIV/0!</v>
      </c>
      <c r="M53" s="66"/>
      <c r="N53" s="230"/>
      <c r="O53" s="51"/>
    </row>
    <row r="54" spans="1:16" ht="12.75" x14ac:dyDescent="0.2">
      <c r="A54" s="41"/>
      <c r="B54" s="41" t="s">
        <v>249</v>
      </c>
      <c r="C54" s="40"/>
      <c r="D54" s="99"/>
      <c r="E54" s="49">
        <v>300</v>
      </c>
      <c r="F54" s="63">
        <v>0</v>
      </c>
      <c r="G54" s="63">
        <v>1000</v>
      </c>
      <c r="H54" s="64">
        <f t="shared" si="15"/>
        <v>700</v>
      </c>
      <c r="I54" s="67">
        <v>300</v>
      </c>
      <c r="J54" s="125" t="e">
        <f t="shared" si="6"/>
        <v>#DIV/0!</v>
      </c>
      <c r="K54" s="126">
        <f t="shared" si="7"/>
        <v>3.3333333333333335</v>
      </c>
      <c r="L54" s="127">
        <f t="shared" si="8"/>
        <v>0.3</v>
      </c>
      <c r="M54" s="58"/>
      <c r="N54" s="231"/>
      <c r="O54" s="51"/>
      <c r="P54" s="47"/>
    </row>
    <row r="55" spans="1:16" ht="12.75" x14ac:dyDescent="0.2">
      <c r="A55" s="41"/>
      <c r="B55" s="41" t="s">
        <v>250</v>
      </c>
      <c r="C55" s="40"/>
      <c r="D55" s="101">
        <v>650</v>
      </c>
      <c r="E55" s="49"/>
      <c r="F55" s="63"/>
      <c r="G55" s="63"/>
      <c r="H55" s="130">
        <f>SUM(G55-E55)</f>
        <v>0</v>
      </c>
      <c r="I55" s="68">
        <v>2250</v>
      </c>
      <c r="J55" s="125">
        <f t="shared" si="6"/>
        <v>0</v>
      </c>
      <c r="K55" s="126" t="e">
        <f t="shared" si="7"/>
        <v>#DIV/0!</v>
      </c>
      <c r="L55" s="127" t="e">
        <f t="shared" si="8"/>
        <v>#DIV/0!</v>
      </c>
      <c r="M55" s="40"/>
      <c r="N55" s="176"/>
      <c r="O55" s="51"/>
    </row>
    <row r="56" spans="1:16" ht="12.75" x14ac:dyDescent="0.2">
      <c r="A56" s="41"/>
      <c r="B56" s="41" t="s">
        <v>251</v>
      </c>
      <c r="C56" s="40"/>
      <c r="D56" s="101">
        <v>340</v>
      </c>
      <c r="E56" s="49">
        <v>1000</v>
      </c>
      <c r="F56" s="63">
        <v>0</v>
      </c>
      <c r="G56" s="63">
        <v>500</v>
      </c>
      <c r="H56" s="128">
        <f t="shared" ref="H56" si="16">SUM(G56-E56)</f>
        <v>-500</v>
      </c>
      <c r="I56" s="68"/>
      <c r="J56" s="125">
        <f t="shared" si="6"/>
        <v>1.4705882352941178</v>
      </c>
      <c r="K56" s="126">
        <f t="shared" si="7"/>
        <v>0.5</v>
      </c>
      <c r="L56" s="127">
        <f t="shared" si="8"/>
        <v>0</v>
      </c>
      <c r="M56" s="40"/>
      <c r="N56" s="176"/>
      <c r="O56" s="51"/>
    </row>
    <row r="57" spans="1:16" ht="12.75" x14ac:dyDescent="0.2">
      <c r="A57" s="41"/>
      <c r="B57" s="41" t="s">
        <v>252</v>
      </c>
      <c r="C57" s="40"/>
      <c r="D57" s="101">
        <v>418</v>
      </c>
      <c r="E57" s="49"/>
      <c r="F57" s="63"/>
      <c r="G57" s="69">
        <v>0</v>
      </c>
      <c r="H57" s="64"/>
      <c r="I57" s="68">
        <v>1000</v>
      </c>
      <c r="J57" s="125">
        <f t="shared" si="6"/>
        <v>0</v>
      </c>
      <c r="K57" s="126" t="e">
        <f t="shared" si="7"/>
        <v>#DIV/0!</v>
      </c>
      <c r="L57" s="127" t="e">
        <f t="shared" si="8"/>
        <v>#DIV/0!</v>
      </c>
      <c r="M57" s="40"/>
      <c r="N57" s="176"/>
      <c r="O57" s="51"/>
    </row>
    <row r="58" spans="1:16" ht="12.75" x14ac:dyDescent="0.2">
      <c r="A58" s="41"/>
      <c r="B58" s="41"/>
      <c r="C58" s="40"/>
      <c r="D58" s="101"/>
      <c r="E58" s="49"/>
      <c r="F58" s="63"/>
      <c r="G58" s="69"/>
      <c r="H58" s="64"/>
      <c r="I58" s="68"/>
      <c r="J58" s="125"/>
      <c r="K58" s="126"/>
      <c r="L58" s="127"/>
      <c r="M58" s="40"/>
      <c r="N58" s="176"/>
      <c r="O58" s="51"/>
    </row>
    <row r="59" spans="1:16" s="20" customFormat="1" ht="12.75" x14ac:dyDescent="0.2">
      <c r="A59" s="223" t="s">
        <v>253</v>
      </c>
      <c r="B59" s="177"/>
      <c r="C59" s="178"/>
      <c r="D59" s="202" t="s">
        <v>254</v>
      </c>
      <c r="E59" s="203">
        <v>11312</v>
      </c>
      <c r="F59" s="204">
        <v>3917</v>
      </c>
      <c r="G59" s="204">
        <v>38994</v>
      </c>
      <c r="H59" s="205">
        <f t="shared" si="15"/>
        <v>27682</v>
      </c>
      <c r="I59" s="206">
        <v>3250</v>
      </c>
      <c r="J59" s="199" t="e">
        <f t="shared" si="6"/>
        <v>#VALUE!</v>
      </c>
      <c r="K59" s="200">
        <f t="shared" si="7"/>
        <v>3.4471357850070721</v>
      </c>
      <c r="L59" s="201">
        <f t="shared" si="8"/>
        <v>8.3346155818843928E-2</v>
      </c>
      <c r="M59" s="174"/>
      <c r="N59" s="176"/>
      <c r="O59" s="176"/>
    </row>
    <row r="60" spans="1:16" ht="12.75" x14ac:dyDescent="0.2">
      <c r="A60" s="41"/>
      <c r="B60" s="56"/>
      <c r="C60" s="40"/>
      <c r="D60" s="103"/>
      <c r="E60" s="49"/>
      <c r="F60" s="48"/>
      <c r="G60" s="63"/>
      <c r="H60" s="64"/>
      <c r="I60" s="71"/>
      <c r="J60" s="125"/>
      <c r="K60" s="126"/>
      <c r="L60" s="127"/>
      <c r="M60" s="40"/>
      <c r="N60" s="176"/>
      <c r="O60" s="51"/>
    </row>
    <row r="61" spans="1:16" s="135" customFormat="1" ht="15.75" x14ac:dyDescent="0.25">
      <c r="A61" s="207" t="s">
        <v>255</v>
      </c>
      <c r="B61" s="208"/>
      <c r="C61" s="209"/>
      <c r="D61" s="210"/>
      <c r="E61" s="211">
        <f>SUM(E51+E59)</f>
        <v>16112</v>
      </c>
      <c r="F61" s="211">
        <f t="shared" ref="F61:I61" si="17">SUM(F51+F59)</f>
        <v>3917</v>
      </c>
      <c r="G61" s="211">
        <f t="shared" si="17"/>
        <v>41819</v>
      </c>
      <c r="H61" s="211">
        <f t="shared" si="17"/>
        <v>25707</v>
      </c>
      <c r="I61" s="211">
        <f t="shared" si="17"/>
        <v>10000</v>
      </c>
      <c r="J61" s="199" t="e">
        <f t="shared" si="6"/>
        <v>#DIV/0!</v>
      </c>
      <c r="K61" s="200">
        <f t="shared" si="7"/>
        <v>2.5955188679245285</v>
      </c>
      <c r="L61" s="201">
        <f t="shared" si="8"/>
        <v>0.2391257562352041</v>
      </c>
      <c r="M61" s="134"/>
      <c r="N61" s="232"/>
    </row>
    <row r="62" spans="1:16" x14ac:dyDescent="0.2">
      <c r="A62" s="72"/>
      <c r="B62" s="60"/>
      <c r="C62" s="39"/>
      <c r="D62" s="104"/>
      <c r="E62" s="73"/>
      <c r="F62" s="74"/>
      <c r="G62" s="74"/>
      <c r="H62" s="75"/>
      <c r="I62" s="76"/>
      <c r="J62" s="125"/>
      <c r="K62" s="126"/>
      <c r="L62" s="127"/>
      <c r="M62" s="39"/>
    </row>
    <row r="63" spans="1:16" ht="15.75" x14ac:dyDescent="0.25">
      <c r="A63" s="222" t="s">
        <v>256</v>
      </c>
      <c r="B63" s="212"/>
      <c r="C63" s="189"/>
      <c r="D63" s="213">
        <f t="shared" ref="D63:I63" si="18">SUM(D49+D61)</f>
        <v>22104</v>
      </c>
      <c r="E63" s="214">
        <f t="shared" si="18"/>
        <v>39840</v>
      </c>
      <c r="F63" s="215">
        <f t="shared" si="18"/>
        <v>19231</v>
      </c>
      <c r="G63" s="216">
        <f t="shared" si="18"/>
        <v>64882</v>
      </c>
      <c r="H63" s="214">
        <f t="shared" si="18"/>
        <v>25042</v>
      </c>
      <c r="I63" s="217">
        <f t="shared" si="18"/>
        <v>34783</v>
      </c>
      <c r="J63" s="199">
        <f t="shared" si="6"/>
        <v>2.9353058269996382</v>
      </c>
      <c r="K63" s="200">
        <f t="shared" si="7"/>
        <v>1.6285642570281125</v>
      </c>
      <c r="L63" s="201">
        <f t="shared" si="8"/>
        <v>0.53609629789463953</v>
      </c>
      <c r="M63" s="39"/>
    </row>
    <row r="64" spans="1:16" ht="15.75" x14ac:dyDescent="0.25">
      <c r="A64" s="89"/>
      <c r="B64" s="60"/>
      <c r="C64" s="39"/>
      <c r="D64" s="136"/>
      <c r="E64" s="137"/>
      <c r="F64" s="138"/>
      <c r="G64" s="139"/>
      <c r="H64" s="137"/>
      <c r="I64" s="140"/>
      <c r="J64" s="125"/>
      <c r="K64" s="126"/>
      <c r="L64" s="127"/>
      <c r="M64" s="39"/>
    </row>
    <row r="65" spans="1:15" ht="15" x14ac:dyDescent="0.25">
      <c r="B65" s="79"/>
      <c r="C65" s="40"/>
      <c r="D65" s="101"/>
      <c r="E65" s="49"/>
      <c r="F65" s="63"/>
      <c r="G65" s="80"/>
      <c r="H65" s="81"/>
      <c r="I65" s="113"/>
      <c r="J65" s="125"/>
      <c r="K65" s="126"/>
      <c r="L65" s="127"/>
      <c r="M65" s="82"/>
      <c r="O65" s="83"/>
    </row>
    <row r="66" spans="1:15" s="133" customFormat="1" ht="15.75" x14ac:dyDescent="0.25">
      <c r="A66" s="222" t="s">
        <v>3</v>
      </c>
      <c r="B66" s="224" t="s">
        <v>257</v>
      </c>
      <c r="C66" s="193"/>
      <c r="D66" s="225">
        <f>SUM(D67:D70)</f>
        <v>33000</v>
      </c>
      <c r="E66" s="225">
        <f t="shared" ref="E66:H66" si="19">SUM(E67:E70)</f>
        <v>34288</v>
      </c>
      <c r="F66" s="225">
        <f t="shared" si="19"/>
        <v>34479.4</v>
      </c>
      <c r="G66" s="225">
        <f t="shared" si="19"/>
        <v>34479.4</v>
      </c>
      <c r="H66" s="225">
        <f t="shared" si="19"/>
        <v>191.4</v>
      </c>
      <c r="I66" s="225">
        <f>SUM(I67:I71)</f>
        <v>35312</v>
      </c>
      <c r="J66" s="195">
        <f t="shared" si="6"/>
        <v>1.044830303030303</v>
      </c>
      <c r="K66" s="196">
        <f t="shared" si="7"/>
        <v>1.0055821278581429</v>
      </c>
      <c r="L66" s="197">
        <f t="shared" si="8"/>
        <v>1.0241477519910438</v>
      </c>
      <c r="M66" s="218"/>
      <c r="N66" s="20"/>
      <c r="O66" s="219"/>
    </row>
    <row r="67" spans="1:15" ht="15" x14ac:dyDescent="0.2">
      <c r="A67" s="79" t="s">
        <v>258</v>
      </c>
      <c r="B67" s="38" t="s">
        <v>259</v>
      </c>
      <c r="C67" s="40"/>
      <c r="D67" s="101">
        <v>32835</v>
      </c>
      <c r="E67" s="49">
        <v>34148</v>
      </c>
      <c r="F67" s="63">
        <v>34148</v>
      </c>
      <c r="G67" s="80">
        <v>34148</v>
      </c>
      <c r="H67" s="81">
        <f t="shared" si="15"/>
        <v>0</v>
      </c>
      <c r="I67" s="173">
        <v>35172</v>
      </c>
      <c r="J67" s="125">
        <f t="shared" si="6"/>
        <v>1.039987817877265</v>
      </c>
      <c r="K67" s="126">
        <f t="shared" si="7"/>
        <v>1</v>
      </c>
      <c r="L67" s="233">
        <f t="shared" si="8"/>
        <v>1.0299871149115614</v>
      </c>
      <c r="M67" s="84"/>
    </row>
    <row r="68" spans="1:15" ht="15" x14ac:dyDescent="0.25">
      <c r="A68" s="41"/>
      <c r="B68" s="41" t="s">
        <v>260</v>
      </c>
      <c r="C68" s="40"/>
      <c r="D68" s="101">
        <v>140</v>
      </c>
      <c r="E68" s="49">
        <v>140</v>
      </c>
      <c r="F68" s="63">
        <v>81.400000000000006</v>
      </c>
      <c r="G68" s="80">
        <v>81.400000000000006</v>
      </c>
      <c r="H68" s="81">
        <f t="shared" si="15"/>
        <v>-58.599999999999994</v>
      </c>
      <c r="I68" s="112">
        <v>140</v>
      </c>
      <c r="J68" s="125">
        <f t="shared" si="6"/>
        <v>0.58142857142857152</v>
      </c>
      <c r="K68" s="126">
        <f t="shared" si="7"/>
        <v>0.58142857142857152</v>
      </c>
      <c r="L68" s="127">
        <f t="shared" si="8"/>
        <v>1.7199017199017197</v>
      </c>
      <c r="M68" s="40"/>
      <c r="O68" s="83"/>
    </row>
    <row r="69" spans="1:15" ht="12.75" x14ac:dyDescent="0.2">
      <c r="A69" s="41"/>
      <c r="B69" s="41" t="s">
        <v>261</v>
      </c>
      <c r="C69" s="40"/>
      <c r="D69" s="101">
        <v>25</v>
      </c>
      <c r="E69" s="49"/>
      <c r="F69" s="85"/>
      <c r="G69" s="80"/>
      <c r="H69" s="81">
        <f t="shared" si="15"/>
        <v>0</v>
      </c>
      <c r="I69" s="112"/>
      <c r="J69" s="125">
        <f t="shared" si="6"/>
        <v>0</v>
      </c>
      <c r="K69" s="126" t="e">
        <f t="shared" si="7"/>
        <v>#DIV/0!</v>
      </c>
      <c r="L69" s="127" t="e">
        <f t="shared" si="8"/>
        <v>#DIV/0!</v>
      </c>
      <c r="M69" s="40"/>
    </row>
    <row r="70" spans="1:15" x14ac:dyDescent="0.2">
      <c r="A70" s="41"/>
      <c r="B70" s="41" t="s">
        <v>262</v>
      </c>
      <c r="C70" s="40"/>
      <c r="D70" s="101">
        <v>0</v>
      </c>
      <c r="E70" s="49">
        <v>0</v>
      </c>
      <c r="F70" s="85">
        <v>250</v>
      </c>
      <c r="G70" s="80">
        <v>250</v>
      </c>
      <c r="H70" s="81">
        <f t="shared" si="15"/>
        <v>250</v>
      </c>
      <c r="J70" s="125" t="e">
        <f t="shared" si="6"/>
        <v>#DIV/0!</v>
      </c>
      <c r="K70" s="126" t="e">
        <f t="shared" si="7"/>
        <v>#DIV/0!</v>
      </c>
      <c r="L70" s="127">
        <f t="shared" si="8"/>
        <v>0</v>
      </c>
      <c r="M70" s="40"/>
    </row>
    <row r="71" spans="1:15" ht="12.75" x14ac:dyDescent="0.2">
      <c r="A71" s="38"/>
      <c r="B71" s="41"/>
      <c r="C71" s="40"/>
      <c r="D71" s="102"/>
      <c r="E71" s="70"/>
      <c r="F71" s="86"/>
      <c r="G71" s="77"/>
      <c r="H71" s="78"/>
      <c r="I71" s="112"/>
      <c r="J71" s="125"/>
      <c r="K71" s="126"/>
      <c r="L71" s="127"/>
      <c r="M71" s="40"/>
    </row>
    <row r="72" spans="1:15" ht="12.75" x14ac:dyDescent="0.2">
      <c r="A72" s="41"/>
      <c r="B72" s="40" t="s">
        <v>263</v>
      </c>
      <c r="C72" s="40"/>
      <c r="D72" s="141">
        <v>7256</v>
      </c>
      <c r="E72" s="142"/>
      <c r="F72" s="143">
        <v>6111</v>
      </c>
      <c r="G72" s="144">
        <v>29286</v>
      </c>
      <c r="H72" s="234">
        <f t="shared" si="15"/>
        <v>29286</v>
      </c>
      <c r="I72" s="112"/>
      <c r="J72" s="125">
        <f t="shared" si="6"/>
        <v>4.0361080485115766</v>
      </c>
      <c r="K72" s="126" t="e">
        <f t="shared" si="7"/>
        <v>#DIV/0!</v>
      </c>
      <c r="L72" s="127">
        <f t="shared" si="8"/>
        <v>0</v>
      </c>
      <c r="M72" s="40"/>
    </row>
    <row r="73" spans="1:15" ht="12.75" x14ac:dyDescent="0.2">
      <c r="A73" s="41"/>
      <c r="B73" s="41"/>
      <c r="C73" s="40"/>
      <c r="D73" s="102"/>
      <c r="E73" s="49"/>
      <c r="F73" s="63"/>
      <c r="G73" s="80"/>
      <c r="H73" s="81"/>
      <c r="I73" s="113"/>
      <c r="J73" s="125"/>
      <c r="K73" s="126"/>
      <c r="L73" s="127"/>
      <c r="M73" s="40"/>
    </row>
    <row r="74" spans="1:15" s="133" customFormat="1" ht="15.75" x14ac:dyDescent="0.25">
      <c r="A74" s="222" t="s">
        <v>264</v>
      </c>
      <c r="B74" s="192"/>
      <c r="C74" s="193"/>
      <c r="D74" s="194">
        <f>D66+D72</f>
        <v>40256</v>
      </c>
      <c r="E74" s="194">
        <f t="shared" ref="E74:I74" si="20">E66+E72</f>
        <v>34288</v>
      </c>
      <c r="F74" s="194">
        <f t="shared" si="20"/>
        <v>40590.400000000001</v>
      </c>
      <c r="G74" s="194">
        <f t="shared" si="20"/>
        <v>63765.4</v>
      </c>
      <c r="H74" s="194">
        <f t="shared" si="20"/>
        <v>29477.4</v>
      </c>
      <c r="I74" s="194">
        <f t="shared" si="20"/>
        <v>35312</v>
      </c>
      <c r="J74" s="195">
        <f t="shared" si="6"/>
        <v>1.5839974165341812</v>
      </c>
      <c r="K74" s="196">
        <f t="shared" si="7"/>
        <v>1.8597001866542231</v>
      </c>
      <c r="L74" s="197">
        <f t="shared" si="8"/>
        <v>0.5537799496278546</v>
      </c>
      <c r="M74" s="132"/>
      <c r="N74" s="20"/>
    </row>
    <row r="75" spans="1:15" ht="12.75" x14ac:dyDescent="0.2">
      <c r="A75" s="38"/>
      <c r="B75" s="41"/>
      <c r="C75" s="40"/>
      <c r="D75" s="101"/>
      <c r="E75" s="49"/>
      <c r="F75" s="63"/>
      <c r="G75" s="80"/>
      <c r="H75" s="81"/>
      <c r="I75" s="113"/>
      <c r="J75" s="125"/>
      <c r="K75" s="126"/>
      <c r="L75" s="127"/>
      <c r="M75" s="40"/>
    </row>
    <row r="76" spans="1:15" ht="15.75" x14ac:dyDescent="0.25">
      <c r="A76" s="222" t="s">
        <v>265</v>
      </c>
      <c r="B76" s="192" t="s">
        <v>266</v>
      </c>
      <c r="C76" s="193"/>
      <c r="D76" s="194">
        <f>SUM(D74-D63)</f>
        <v>18152</v>
      </c>
      <c r="E76" s="194">
        <f t="shared" ref="E76:I76" si="21">SUM(E74-E63)</f>
        <v>-5552</v>
      </c>
      <c r="F76" s="194">
        <f t="shared" si="21"/>
        <v>21359.4</v>
      </c>
      <c r="G76" s="194">
        <f t="shared" si="21"/>
        <v>-1116.5999999999985</v>
      </c>
      <c r="H76" s="194">
        <f t="shared" si="21"/>
        <v>4435.4000000000015</v>
      </c>
      <c r="I76" s="194">
        <f t="shared" si="21"/>
        <v>529</v>
      </c>
      <c r="J76" s="195">
        <f t="shared" si="6"/>
        <v>-6.151388276773901E-2</v>
      </c>
      <c r="K76" s="196">
        <f t="shared" si="7"/>
        <v>0.20111671469740608</v>
      </c>
      <c r="L76" s="197">
        <f t="shared" si="8"/>
        <v>-0.47375962744044481</v>
      </c>
      <c r="M76" s="40"/>
    </row>
    <row r="77" spans="1:15" ht="13.5" thickBot="1" x14ac:dyDescent="0.25">
      <c r="A77" s="38"/>
      <c r="B77" s="41"/>
      <c r="C77" s="40"/>
      <c r="D77" s="105"/>
      <c r="E77" s="106"/>
      <c r="F77" s="107"/>
      <c r="G77" s="108"/>
      <c r="H77" s="107"/>
      <c r="I77" s="114"/>
      <c r="J77" s="122"/>
      <c r="K77" s="108"/>
      <c r="L77" s="109"/>
      <c r="M77" s="40"/>
    </row>
    <row r="78" spans="1:15" ht="12.75" x14ac:dyDescent="0.2">
      <c r="A78" s="38"/>
      <c r="B78" s="41"/>
      <c r="C78" s="40"/>
      <c r="D78" s="95"/>
      <c r="E78" s="50"/>
      <c r="F78" s="40"/>
      <c r="G78" s="41"/>
      <c r="H78" s="40"/>
      <c r="I78" s="41"/>
      <c r="J78" s="41"/>
      <c r="K78" s="41"/>
      <c r="L78" s="41"/>
      <c r="M78" s="40"/>
    </row>
    <row r="79" spans="1:15" ht="12.75" x14ac:dyDescent="0.2">
      <c r="A79" s="38"/>
      <c r="B79" s="146"/>
      <c r="C79" s="147"/>
      <c r="D79" s="148"/>
      <c r="E79" s="149"/>
      <c r="F79" s="149"/>
      <c r="G79" s="150"/>
      <c r="H79" s="147"/>
      <c r="I79" s="150"/>
      <c r="J79" s="38"/>
      <c r="K79" s="38"/>
      <c r="L79" s="38"/>
      <c r="M79" s="40"/>
    </row>
    <row r="80" spans="1:15" ht="15" x14ac:dyDescent="0.25">
      <c r="A80" s="89"/>
      <c r="B80" s="150"/>
      <c r="C80" s="147"/>
      <c r="D80" s="148"/>
      <c r="E80" s="151"/>
      <c r="F80" s="149"/>
      <c r="G80" s="150"/>
      <c r="H80" s="147"/>
      <c r="I80" s="150"/>
      <c r="J80" s="41"/>
      <c r="K80" s="41"/>
      <c r="L80" s="41"/>
      <c r="M80" s="39"/>
    </row>
    <row r="81" spans="1:13" ht="15" x14ac:dyDescent="0.25">
      <c r="A81" s="89"/>
      <c r="B81" s="146"/>
      <c r="C81" s="147"/>
      <c r="D81" s="148"/>
      <c r="E81" s="152"/>
      <c r="F81" s="147"/>
      <c r="G81" s="146"/>
      <c r="H81" s="147"/>
      <c r="I81" s="146"/>
      <c r="J81" s="41"/>
      <c r="K81" s="41"/>
      <c r="L81" s="41"/>
      <c r="M81" s="39"/>
    </row>
    <row r="82" spans="1:13" ht="15" x14ac:dyDescent="0.25">
      <c r="A82" s="89"/>
      <c r="B82" s="146"/>
      <c r="C82" s="147"/>
      <c r="D82" s="148"/>
      <c r="E82" s="152"/>
      <c r="F82" s="147"/>
      <c r="G82" s="146"/>
      <c r="H82" s="147"/>
      <c r="I82" s="146"/>
      <c r="J82" s="41"/>
      <c r="K82" s="41"/>
      <c r="L82" s="41"/>
      <c r="M82" s="39"/>
    </row>
    <row r="83" spans="1:13" ht="15" x14ac:dyDescent="0.25">
      <c r="A83" s="89"/>
      <c r="B83" s="146"/>
      <c r="C83" s="147"/>
      <c r="D83" s="148"/>
      <c r="E83" s="152"/>
      <c r="F83" s="147"/>
      <c r="G83" s="146"/>
      <c r="H83" s="147"/>
      <c r="I83" s="146"/>
      <c r="J83" s="41"/>
      <c r="K83" s="41"/>
      <c r="L83" s="41"/>
      <c r="M83" s="39"/>
    </row>
    <row r="84" spans="1:13" ht="15" x14ac:dyDescent="0.25">
      <c r="A84" s="89"/>
      <c r="B84" s="146"/>
      <c r="C84" s="147"/>
      <c r="D84" s="148"/>
      <c r="E84" s="152"/>
      <c r="F84" s="147"/>
      <c r="G84" s="146"/>
      <c r="H84" s="147"/>
      <c r="I84" s="146"/>
      <c r="J84" s="41"/>
      <c r="K84" s="41"/>
      <c r="L84" s="41"/>
      <c r="M84" s="39"/>
    </row>
    <row r="85" spans="1:13" ht="15" x14ac:dyDescent="0.25">
      <c r="A85" s="89"/>
      <c r="B85" s="153"/>
      <c r="C85" s="147"/>
      <c r="D85" s="148"/>
      <c r="E85" s="152"/>
      <c r="F85" s="147"/>
      <c r="G85" s="146"/>
      <c r="H85" s="147"/>
      <c r="I85" s="146"/>
      <c r="J85" s="41"/>
      <c r="K85" s="41"/>
      <c r="L85" s="41"/>
      <c r="M85" s="39"/>
    </row>
    <row r="86" spans="1:13" ht="15" x14ac:dyDescent="0.25">
      <c r="A86" s="89"/>
      <c r="B86" s="146"/>
      <c r="C86" s="147"/>
      <c r="D86" s="148"/>
      <c r="E86" s="152"/>
      <c r="F86" s="147"/>
      <c r="G86" s="146"/>
      <c r="H86" s="147"/>
      <c r="I86" s="146"/>
      <c r="J86" s="41"/>
      <c r="K86" s="41"/>
      <c r="L86" s="41"/>
      <c r="M86" s="39"/>
    </row>
    <row r="87" spans="1:13" ht="15" x14ac:dyDescent="0.25">
      <c r="A87" s="89"/>
      <c r="B87" s="146"/>
      <c r="C87" s="147"/>
      <c r="D87" s="148"/>
      <c r="E87" s="152"/>
      <c r="F87" s="147"/>
      <c r="G87" s="146"/>
      <c r="H87" s="147"/>
      <c r="I87" s="146"/>
      <c r="J87" s="41"/>
      <c r="K87" s="41"/>
      <c r="L87" s="41"/>
      <c r="M87" s="39"/>
    </row>
    <row r="88" spans="1:13" ht="15" x14ac:dyDescent="0.25">
      <c r="A88" s="89"/>
      <c r="B88" s="146"/>
      <c r="C88" s="147"/>
      <c r="D88" s="148"/>
      <c r="E88" s="152"/>
      <c r="F88" s="147"/>
      <c r="G88" s="146"/>
      <c r="H88" s="147"/>
      <c r="I88" s="146"/>
      <c r="J88" s="41"/>
      <c r="K88" s="41"/>
      <c r="L88" s="41"/>
      <c r="M88" s="39"/>
    </row>
    <row r="89" spans="1:13" ht="15" x14ac:dyDescent="0.25">
      <c r="A89" s="89"/>
      <c r="B89" s="146"/>
      <c r="C89" s="147"/>
      <c r="D89" s="148"/>
      <c r="E89" s="152"/>
      <c r="F89" s="147"/>
      <c r="G89" s="146"/>
      <c r="H89" s="147"/>
      <c r="I89" s="146"/>
      <c r="J89" s="41"/>
      <c r="K89" s="41"/>
      <c r="L89" s="41"/>
      <c r="M89" s="39"/>
    </row>
    <row r="90" spans="1:13" ht="15" x14ac:dyDescent="0.25">
      <c r="A90" s="89"/>
      <c r="B90" s="146"/>
      <c r="C90" s="147"/>
      <c r="D90" s="148"/>
      <c r="E90" s="152"/>
      <c r="F90" s="147"/>
      <c r="G90" s="146"/>
      <c r="H90" s="147"/>
      <c r="I90" s="146"/>
      <c r="J90" s="41"/>
      <c r="K90" s="41"/>
      <c r="L90" s="41"/>
      <c r="M90" s="39"/>
    </row>
    <row r="91" spans="1:13" ht="15" x14ac:dyDescent="0.25">
      <c r="A91" s="89"/>
      <c r="B91" s="153"/>
      <c r="C91" s="147"/>
      <c r="D91" s="148"/>
      <c r="E91" s="152"/>
      <c r="F91" s="147"/>
      <c r="G91" s="146"/>
      <c r="H91" s="147"/>
      <c r="I91" s="146"/>
      <c r="J91" s="41"/>
      <c r="K91" s="41"/>
      <c r="L91" s="41"/>
      <c r="M91" s="39"/>
    </row>
    <row r="92" spans="1:13" ht="15" x14ac:dyDescent="0.25">
      <c r="A92" s="89"/>
      <c r="B92" s="146"/>
      <c r="C92" s="147"/>
      <c r="D92" s="148"/>
      <c r="E92" s="152"/>
      <c r="F92" s="147"/>
      <c r="G92" s="146"/>
      <c r="H92" s="147"/>
      <c r="I92" s="146"/>
      <c r="J92" s="41"/>
      <c r="K92" s="41"/>
      <c r="L92" s="41"/>
      <c r="M92" s="39"/>
    </row>
    <row r="93" spans="1:13" ht="15" x14ac:dyDescent="0.25">
      <c r="A93" s="89"/>
      <c r="B93" s="146"/>
      <c r="C93" s="147"/>
      <c r="D93" s="148"/>
      <c r="E93" s="152"/>
      <c r="F93" s="147"/>
      <c r="G93" s="146"/>
      <c r="H93" s="147"/>
      <c r="I93" s="146"/>
      <c r="J93" s="41"/>
      <c r="K93" s="41"/>
      <c r="L93" s="41"/>
      <c r="M93" s="39"/>
    </row>
    <row r="94" spans="1:13" ht="15" x14ac:dyDescent="0.25">
      <c r="A94" s="89"/>
      <c r="B94" s="146"/>
      <c r="C94" s="147"/>
      <c r="D94" s="148"/>
      <c r="E94" s="152"/>
      <c r="F94" s="147"/>
      <c r="G94" s="146"/>
      <c r="H94" s="147"/>
      <c r="I94" s="146"/>
      <c r="J94" s="41"/>
      <c r="K94" s="41"/>
      <c r="L94" s="41"/>
      <c r="M94" s="39"/>
    </row>
    <row r="95" spans="1:13" ht="15" x14ac:dyDescent="0.25">
      <c r="A95" s="89"/>
      <c r="B95" s="146"/>
      <c r="C95" s="147"/>
      <c r="D95" s="148"/>
      <c r="E95" s="152"/>
      <c r="F95" s="147"/>
      <c r="G95" s="146"/>
      <c r="H95" s="147"/>
      <c r="I95" s="146"/>
      <c r="J95" s="41"/>
      <c r="K95" s="41"/>
      <c r="L95" s="41"/>
      <c r="M95" s="39"/>
    </row>
    <row r="96" spans="1:13" ht="15" x14ac:dyDescent="0.25">
      <c r="A96" s="89"/>
      <c r="B96" s="146"/>
      <c r="C96" s="147"/>
      <c r="D96" s="148"/>
      <c r="E96" s="152"/>
      <c r="F96" s="147"/>
      <c r="G96" s="146"/>
      <c r="H96" s="147"/>
      <c r="I96" s="146"/>
      <c r="J96" s="41"/>
      <c r="K96" s="41"/>
      <c r="L96" s="41"/>
      <c r="M96" s="39"/>
    </row>
    <row r="97" spans="1:13" ht="15" x14ac:dyDescent="0.25">
      <c r="A97" s="89"/>
      <c r="B97" s="146"/>
      <c r="C97" s="147"/>
      <c r="D97" s="148"/>
      <c r="E97" s="152"/>
      <c r="F97" s="147"/>
      <c r="G97" s="146"/>
      <c r="H97" s="147"/>
      <c r="I97" s="146"/>
      <c r="J97" s="41"/>
      <c r="K97" s="41"/>
      <c r="L97" s="41"/>
      <c r="M97" s="39"/>
    </row>
    <row r="98" spans="1:13" ht="15" x14ac:dyDescent="0.25">
      <c r="A98" s="89"/>
      <c r="B98" s="146"/>
      <c r="C98" s="147"/>
      <c r="D98" s="154"/>
      <c r="E98" s="152"/>
      <c r="F98" s="147"/>
      <c r="G98" s="146"/>
      <c r="H98" s="147"/>
      <c r="I98" s="146"/>
      <c r="J98" s="41"/>
      <c r="K98" s="41"/>
      <c r="L98" s="41"/>
      <c r="M98" s="39"/>
    </row>
    <row r="99" spans="1:13" ht="15" x14ac:dyDescent="0.25">
      <c r="A99" s="89"/>
      <c r="B99" s="150"/>
      <c r="C99" s="147"/>
      <c r="D99" s="148"/>
      <c r="E99" s="152"/>
      <c r="F99" s="149"/>
      <c r="G99" s="150"/>
      <c r="H99" s="147"/>
      <c r="I99" s="149"/>
      <c r="J99" s="43"/>
      <c r="K99" s="43"/>
      <c r="L99" s="43"/>
      <c r="M99" s="39"/>
    </row>
    <row r="100" spans="1:13" ht="15" x14ac:dyDescent="0.25">
      <c r="A100" s="89"/>
      <c r="B100" s="150"/>
      <c r="C100" s="147"/>
      <c r="D100" s="148"/>
      <c r="E100" s="152"/>
      <c r="F100" s="149"/>
      <c r="G100" s="150"/>
      <c r="H100" s="147"/>
      <c r="I100" s="149"/>
      <c r="J100" s="43"/>
      <c r="K100" s="43"/>
      <c r="L100" s="43"/>
      <c r="M100" s="39"/>
    </row>
    <row r="101" spans="1:13" ht="15" x14ac:dyDescent="0.25">
      <c r="A101" s="89"/>
      <c r="B101" s="150"/>
      <c r="C101" s="147"/>
      <c r="D101" s="148"/>
      <c r="E101" s="152"/>
      <c r="F101" s="149"/>
      <c r="G101" s="150"/>
      <c r="H101" s="147"/>
      <c r="I101" s="149"/>
      <c r="J101" s="43"/>
      <c r="K101" s="43"/>
      <c r="L101" s="43"/>
      <c r="M101" s="39"/>
    </row>
    <row r="102" spans="1:13" ht="15" x14ac:dyDescent="0.25">
      <c r="A102" s="89"/>
      <c r="B102" s="146"/>
      <c r="C102" s="147"/>
      <c r="D102" s="148"/>
      <c r="E102" s="152"/>
      <c r="F102" s="149"/>
      <c r="G102" s="150"/>
      <c r="H102" s="147"/>
      <c r="I102" s="149"/>
      <c r="J102" s="43"/>
      <c r="K102" s="43"/>
      <c r="L102" s="43"/>
      <c r="M102" s="39"/>
    </row>
    <row r="103" spans="1:13" ht="15" x14ac:dyDescent="0.25">
      <c r="A103" s="89"/>
      <c r="B103" s="146"/>
      <c r="C103" s="147"/>
      <c r="D103" s="148"/>
      <c r="E103" s="152"/>
      <c r="F103" s="149"/>
      <c r="G103" s="146"/>
      <c r="H103" s="147"/>
      <c r="I103" s="147"/>
      <c r="J103" s="40"/>
      <c r="K103" s="40"/>
      <c r="L103" s="40"/>
      <c r="M103" s="39"/>
    </row>
    <row r="104" spans="1:13" ht="15" x14ac:dyDescent="0.25">
      <c r="A104" s="89"/>
      <c r="B104" s="146"/>
      <c r="C104" s="147"/>
      <c r="D104" s="148"/>
      <c r="E104" s="152"/>
      <c r="F104" s="147"/>
      <c r="G104" s="146"/>
      <c r="H104" s="147"/>
      <c r="I104" s="147"/>
      <c r="J104" s="40"/>
      <c r="K104" s="40"/>
      <c r="L104" s="40"/>
      <c r="M104" s="39"/>
    </row>
    <row r="105" spans="1:13" ht="15" x14ac:dyDescent="0.25">
      <c r="A105" s="89"/>
      <c r="B105" s="146"/>
      <c r="C105" s="147"/>
      <c r="D105" s="148"/>
      <c r="E105" s="152"/>
      <c r="F105" s="147"/>
      <c r="G105" s="146"/>
      <c r="H105" s="147"/>
      <c r="I105" s="147"/>
      <c r="J105" s="40"/>
      <c r="K105" s="40"/>
      <c r="L105" s="40"/>
      <c r="M105" s="39"/>
    </row>
    <row r="106" spans="1:13" x14ac:dyDescent="0.2">
      <c r="B106" s="146"/>
      <c r="C106" s="147"/>
      <c r="D106" s="148"/>
      <c r="E106" s="147"/>
      <c r="F106" s="147"/>
      <c r="G106" s="146"/>
      <c r="H106" s="147"/>
      <c r="I106" s="155"/>
      <c r="J106" s="55"/>
      <c r="K106" s="55"/>
      <c r="L106" s="55"/>
      <c r="M106" s="39"/>
    </row>
    <row r="107" spans="1:13" x14ac:dyDescent="0.2">
      <c r="B107" s="150" t="s">
        <v>268</v>
      </c>
      <c r="C107" s="147"/>
      <c r="D107" s="148"/>
      <c r="E107" s="147"/>
      <c r="F107" s="156" t="s">
        <v>269</v>
      </c>
      <c r="G107" s="157" t="s">
        <v>270</v>
      </c>
      <c r="H107" s="147" t="s">
        <v>271</v>
      </c>
      <c r="I107" s="155"/>
      <c r="J107" s="55"/>
      <c r="K107" s="55"/>
      <c r="L107" s="55"/>
      <c r="M107" s="39"/>
    </row>
    <row r="108" spans="1:13" x14ac:dyDescent="0.2">
      <c r="B108" s="146" t="s">
        <v>272</v>
      </c>
      <c r="C108" s="147"/>
      <c r="D108" s="148" t="s">
        <v>273</v>
      </c>
      <c r="E108" s="147"/>
      <c r="F108" s="158">
        <v>32835</v>
      </c>
      <c r="G108" s="159">
        <v>71.180000000000007</v>
      </c>
      <c r="H108" s="147"/>
      <c r="I108" s="155"/>
      <c r="J108" s="55"/>
      <c r="K108" s="55"/>
      <c r="L108" s="55"/>
      <c r="M108" s="39"/>
    </row>
    <row r="109" spans="1:13" ht="15" x14ac:dyDescent="0.25">
      <c r="A109" s="89"/>
      <c r="B109" s="146"/>
      <c r="C109" s="147"/>
      <c r="D109" s="148"/>
      <c r="E109" s="147"/>
      <c r="F109" s="158">
        <v>33820</v>
      </c>
      <c r="G109" s="160">
        <v>73.290000000000006</v>
      </c>
      <c r="H109" s="147"/>
      <c r="I109" s="155"/>
      <c r="J109" s="55"/>
      <c r="K109" s="55"/>
      <c r="L109" s="55"/>
      <c r="M109" s="39"/>
    </row>
    <row r="110" spans="1:13" ht="15" x14ac:dyDescent="0.25">
      <c r="A110" s="89"/>
      <c r="B110" s="146" t="s">
        <v>274</v>
      </c>
      <c r="C110" s="147"/>
      <c r="D110" s="161"/>
      <c r="E110" s="161"/>
      <c r="F110" s="162">
        <v>34477</v>
      </c>
      <c r="G110" s="160">
        <v>74.709999999999994</v>
      </c>
      <c r="H110" s="147"/>
      <c r="I110" s="163"/>
      <c r="J110" s="90"/>
      <c r="K110" s="90"/>
      <c r="L110" s="90"/>
      <c r="M110" s="39"/>
    </row>
    <row r="111" spans="1:13" x14ac:dyDescent="0.2">
      <c r="A111" s="20"/>
      <c r="B111" s="146" t="s">
        <v>275</v>
      </c>
      <c r="C111" s="147"/>
      <c r="D111" s="148"/>
      <c r="E111" s="147"/>
      <c r="F111" s="164">
        <v>34148</v>
      </c>
      <c r="G111" s="160">
        <v>74</v>
      </c>
      <c r="H111" s="147"/>
      <c r="I111" s="147"/>
      <c r="J111" s="40"/>
      <c r="K111" s="40"/>
      <c r="L111" s="40"/>
      <c r="M111" s="39"/>
    </row>
    <row r="112" spans="1:13" x14ac:dyDescent="0.2">
      <c r="A112" s="20"/>
      <c r="B112" s="165"/>
      <c r="C112" s="147"/>
      <c r="D112" s="148"/>
      <c r="E112" s="166" t="s">
        <v>276</v>
      </c>
      <c r="F112" s="167">
        <v>35172</v>
      </c>
      <c r="G112" s="168">
        <v>76</v>
      </c>
      <c r="H112" s="147"/>
      <c r="I112" s="147"/>
      <c r="J112" s="40"/>
      <c r="K112" s="40"/>
      <c r="L112" s="40"/>
      <c r="M112" s="39"/>
    </row>
    <row r="113" spans="1:13" x14ac:dyDescent="0.2">
      <c r="A113" s="20"/>
      <c r="B113" s="165"/>
      <c r="C113" s="147"/>
      <c r="D113" s="148"/>
      <c r="E113" s="166"/>
      <c r="F113" s="167"/>
      <c r="G113" s="168"/>
      <c r="H113" s="147"/>
      <c r="I113" s="147"/>
      <c r="J113" s="40"/>
      <c r="K113" s="40"/>
      <c r="L113" s="40"/>
      <c r="M113" s="39"/>
    </row>
    <row r="114" spans="1:13" x14ac:dyDescent="0.2">
      <c r="A114" s="20"/>
      <c r="B114" s="165"/>
      <c r="C114" s="147"/>
      <c r="D114" s="148"/>
      <c r="E114" s="147"/>
      <c r="F114" s="155"/>
      <c r="G114" s="147"/>
      <c r="H114" s="147"/>
      <c r="I114" s="147"/>
      <c r="J114" s="40"/>
      <c r="K114" s="40"/>
      <c r="L114" s="40"/>
      <c r="M114" s="39"/>
    </row>
    <row r="115" spans="1:13" x14ac:dyDescent="0.2">
      <c r="B115" s="146" t="s">
        <v>277</v>
      </c>
      <c r="C115" s="147"/>
      <c r="D115" s="148">
        <v>23551</v>
      </c>
      <c r="E115" s="147"/>
      <c r="F115" s="155"/>
      <c r="G115" s="147"/>
      <c r="H115" s="147"/>
      <c r="I115" s="147"/>
      <c r="J115" s="40"/>
      <c r="K115" s="40"/>
      <c r="L115" s="40"/>
      <c r="M115" s="39"/>
    </row>
    <row r="116" spans="1:13" x14ac:dyDescent="0.2">
      <c r="B116" s="146" t="s">
        <v>278</v>
      </c>
      <c r="C116" s="147"/>
      <c r="D116" s="148">
        <v>24029</v>
      </c>
      <c r="E116" s="147"/>
      <c r="F116" s="155" t="s">
        <v>279</v>
      </c>
      <c r="G116" s="147"/>
      <c r="H116" s="147"/>
      <c r="I116" s="158"/>
      <c r="J116" s="88"/>
      <c r="K116" s="88"/>
      <c r="L116" s="88"/>
      <c r="M116" s="39"/>
    </row>
    <row r="117" spans="1:13" x14ac:dyDescent="0.2">
      <c r="B117" s="146" t="s">
        <v>280</v>
      </c>
      <c r="C117" s="147"/>
      <c r="D117" s="148">
        <v>23660</v>
      </c>
      <c r="E117" s="147"/>
      <c r="F117" s="155" t="s">
        <v>281</v>
      </c>
      <c r="G117" s="147"/>
      <c r="H117" s="147"/>
      <c r="I117" s="147"/>
      <c r="J117" s="40"/>
      <c r="K117" s="40"/>
      <c r="L117" s="40"/>
      <c r="M117" s="39"/>
    </row>
    <row r="118" spans="1:13" x14ac:dyDescent="0.2">
      <c r="B118" s="146" t="s">
        <v>282</v>
      </c>
      <c r="C118" s="147"/>
      <c r="D118" s="148">
        <v>25000</v>
      </c>
      <c r="E118" s="147"/>
      <c r="F118" s="147" t="s">
        <v>283</v>
      </c>
      <c r="G118" s="147"/>
      <c r="H118" s="147"/>
      <c r="I118" s="147"/>
      <c r="J118" s="40"/>
      <c r="K118" s="40"/>
      <c r="L118" s="40"/>
      <c r="M118" s="39"/>
    </row>
    <row r="119" spans="1:13" x14ac:dyDescent="0.2">
      <c r="B119" s="146" t="s">
        <v>284</v>
      </c>
      <c r="C119" s="147"/>
      <c r="D119" s="148">
        <v>32835</v>
      </c>
      <c r="E119" s="147"/>
      <c r="F119" s="155" t="s">
        <v>285</v>
      </c>
      <c r="G119" s="147"/>
      <c r="H119" s="147"/>
      <c r="I119" s="147"/>
      <c r="J119" s="40"/>
      <c r="K119" s="40"/>
      <c r="L119" s="40"/>
      <c r="M119" s="39"/>
    </row>
    <row r="120" spans="1:13" x14ac:dyDescent="0.2">
      <c r="B120" s="146" t="s">
        <v>267</v>
      </c>
      <c r="C120" s="147"/>
      <c r="D120" s="148">
        <v>34148</v>
      </c>
      <c r="E120" s="147"/>
      <c r="F120" s="155" t="s">
        <v>286</v>
      </c>
      <c r="G120" s="147" t="s">
        <v>287</v>
      </c>
      <c r="H120" s="147"/>
      <c r="I120" s="147"/>
      <c r="J120" s="40"/>
      <c r="K120" s="40"/>
      <c r="L120" s="40"/>
      <c r="M120" s="39"/>
    </row>
    <row r="121" spans="1:13" x14ac:dyDescent="0.2">
      <c r="B121" s="146" t="s">
        <v>288</v>
      </c>
      <c r="C121" s="147"/>
      <c r="D121" s="148"/>
      <c r="E121" s="147"/>
      <c r="F121" s="147"/>
      <c r="G121" s="147"/>
      <c r="H121" s="147"/>
      <c r="I121" s="147"/>
      <c r="J121" s="40"/>
      <c r="K121" s="40"/>
      <c r="L121" s="40"/>
      <c r="M121" s="39"/>
    </row>
    <row r="122" spans="1:13" x14ac:dyDescent="0.2">
      <c r="B122" s="146"/>
      <c r="C122" s="147"/>
      <c r="D122" s="148"/>
      <c r="E122" s="147"/>
      <c r="F122" s="147"/>
      <c r="G122" s="147"/>
      <c r="H122" s="147"/>
      <c r="I122" s="147"/>
      <c r="J122" s="40"/>
      <c r="K122" s="40"/>
      <c r="L122" s="40"/>
      <c r="M122" s="39"/>
    </row>
    <row r="123" spans="1:13" x14ac:dyDescent="0.2">
      <c r="B123" s="146" t="s">
        <v>289</v>
      </c>
      <c r="C123" s="147"/>
      <c r="D123" s="148"/>
      <c r="E123" s="147"/>
      <c r="F123" s="147"/>
      <c r="G123" s="147"/>
      <c r="H123" s="147"/>
      <c r="I123" s="147"/>
      <c r="J123" s="40"/>
      <c r="K123" s="40"/>
      <c r="L123" s="40"/>
      <c r="M123" s="39"/>
    </row>
    <row r="124" spans="1:13" x14ac:dyDescent="0.2">
      <c r="B124" s="146" t="s">
        <v>290</v>
      </c>
      <c r="C124" s="147"/>
      <c r="D124" s="148"/>
      <c r="E124" s="147"/>
      <c r="F124" s="147"/>
      <c r="G124" s="147"/>
      <c r="H124" s="147"/>
      <c r="I124" s="147"/>
      <c r="J124" s="40"/>
      <c r="K124" s="40"/>
      <c r="L124" s="40"/>
      <c r="M124" s="39"/>
    </row>
    <row r="125" spans="1:13" x14ac:dyDescent="0.2">
      <c r="B125" s="146" t="s">
        <v>291</v>
      </c>
      <c r="C125" s="169"/>
      <c r="D125" s="170"/>
      <c r="E125" s="169"/>
      <c r="F125" s="169"/>
      <c r="G125" s="169"/>
      <c r="H125" s="169"/>
      <c r="I125" s="171"/>
    </row>
    <row r="126" spans="1:13" x14ac:dyDescent="0.2">
      <c r="B126" s="146" t="s">
        <v>292</v>
      </c>
      <c r="C126" s="169"/>
      <c r="D126" s="170"/>
      <c r="E126" s="169"/>
      <c r="F126" s="169"/>
      <c r="G126" s="169"/>
      <c r="H126" s="169"/>
      <c r="I126" s="171"/>
    </row>
    <row r="127" spans="1:13" x14ac:dyDescent="0.2">
      <c r="B127" s="146" t="s">
        <v>293</v>
      </c>
      <c r="C127" s="169"/>
      <c r="D127" s="170"/>
      <c r="E127" s="169"/>
      <c r="F127" s="169"/>
      <c r="G127" s="169"/>
      <c r="H127" s="169"/>
      <c r="I127" s="171"/>
    </row>
    <row r="128" spans="1:13" x14ac:dyDescent="0.2">
      <c r="B128" s="146" t="s">
        <v>294</v>
      </c>
      <c r="C128" s="169"/>
      <c r="D128" s="170"/>
      <c r="E128" s="169"/>
      <c r="F128" s="169"/>
      <c r="G128" s="169"/>
      <c r="H128" s="169"/>
      <c r="I128" s="171"/>
    </row>
    <row r="129" spans="2:9" x14ac:dyDescent="0.2">
      <c r="B129" s="172"/>
      <c r="C129" s="169"/>
      <c r="D129" s="170"/>
      <c r="E129" s="169"/>
      <c r="F129" s="169"/>
      <c r="G129" s="169"/>
      <c r="H129" s="169"/>
      <c r="I129" s="171"/>
    </row>
    <row r="130" spans="2:9" x14ac:dyDescent="0.2">
      <c r="B130" s="172"/>
      <c r="C130" s="169"/>
      <c r="D130" s="170"/>
      <c r="E130" s="169"/>
      <c r="F130" s="169"/>
      <c r="G130" s="169"/>
      <c r="H130" s="169"/>
      <c r="I130" s="171"/>
    </row>
  </sheetData>
  <mergeCells count="2">
    <mergeCell ref="E1:H1"/>
    <mergeCell ref="J1:L1"/>
  </mergeCells>
  <conditionalFormatting sqref="H3:H9 H50 H52:H60 H62:H65 H67:H69 H71:H73 H77:H78 H75">
    <cfRule type="cellIs" dxfId="7" priority="9" operator="greaterThan">
      <formula>0</formula>
    </cfRule>
  </conditionalFormatting>
  <conditionalFormatting sqref="H13:H24">
    <cfRule type="cellIs" dxfId="6" priority="8" operator="greaterThan">
      <formula>0</formula>
    </cfRule>
  </conditionalFormatting>
  <conditionalFormatting sqref="H25:H33 H35:H38 H40:H43 H45:H48">
    <cfRule type="cellIs" dxfId="5" priority="7" operator="greaterThan">
      <formula>0</formula>
    </cfRule>
  </conditionalFormatting>
  <conditionalFormatting sqref="H67:H69">
    <cfRule type="cellIs" dxfId="4" priority="6" operator="lessThan">
      <formula>0</formula>
    </cfRule>
  </conditionalFormatting>
  <conditionalFormatting sqref="H70">
    <cfRule type="cellIs" dxfId="3" priority="4" operator="lessThan">
      <formula>0</formula>
    </cfRule>
  </conditionalFormatting>
  <conditionalFormatting sqref="D76:I76">
    <cfRule type="cellIs" dxfId="2" priority="3" operator="lessThan">
      <formula>0</formula>
    </cfRule>
  </conditionalFormatting>
  <conditionalFormatting sqref="H61">
    <cfRule type="cellIs" dxfId="1" priority="2" operator="greaterThan">
      <formula>0</formula>
    </cfRule>
  </conditionalFormatting>
  <conditionalFormatting sqref="H72">
    <cfRule type="cellIs" dxfId="0" priority="1" operator="greaterThan">
      <formula>0</formula>
    </cfRule>
  </conditionalFormatting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Receipts-Payments</vt:lpstr>
      <vt:lpstr>Budget setting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Denise Benham</dc:creator>
  <cp:keywords/>
  <dc:description/>
  <cp:lastModifiedBy>easto</cp:lastModifiedBy>
  <cp:revision/>
  <dcterms:created xsi:type="dcterms:W3CDTF">2012-04-02T10:31:00Z</dcterms:created>
  <dcterms:modified xsi:type="dcterms:W3CDTF">2022-01-05T16:59:26Z</dcterms:modified>
  <cp:category/>
  <cp:contentStatus/>
</cp:coreProperties>
</file>